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INALES\"/>
    </mc:Choice>
  </mc:AlternateContent>
  <bookViews>
    <workbookView xWindow="-120" yWindow="-120" windowWidth="25440" windowHeight="15390"/>
  </bookViews>
  <sheets>
    <sheet name="PARTIDAS" sheetId="21" r:id="rId1"/>
    <sheet name="PRESUPUESTO LICITACIÓN" sheetId="20" r:id="rId2"/>
  </sheets>
  <externalReferences>
    <externalReference r:id="rId3"/>
  </externalReferences>
  <definedNames>
    <definedName name="_xlnm.Print_Area" localSheetId="1">'PRESUPUESTO LICITACIÓN'!$A$1:$G$132</definedName>
    <definedName name="Print_Area" localSheetId="1">'PRESUPUESTO LICITACIÓN'!$A$1:$H$137</definedName>
    <definedName name="Print_Titles" localSheetId="1">'PRESUPUESTO LICITACIÓN'!$1:$10</definedName>
    <definedName name="_xlnm.Print_Titles" localSheetId="1">'PRESUPUESTO LICITACIÓN'!$2:$10</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1" i="20" l="1"/>
  <c r="D32" i="20"/>
  <c r="G32" i="20" s="1"/>
  <c r="G126" i="20" l="1"/>
  <c r="G127" i="20"/>
  <c r="D75" i="20"/>
  <c r="G58" i="20"/>
  <c r="D65" i="20" l="1"/>
  <c r="D34" i="20" l="1"/>
  <c r="G34" i="20" s="1"/>
  <c r="D83" i="20" l="1"/>
  <c r="D66" i="20" l="1"/>
  <c r="D33" i="20" l="1"/>
  <c r="G33" i="20" s="1"/>
  <c r="D62" i="20" l="1"/>
  <c r="G118" i="20"/>
  <c r="G117" i="20" l="1"/>
  <c r="G26" i="20"/>
  <c r="G36" i="20"/>
  <c r="G43" i="20"/>
  <c r="G48" i="20"/>
  <c r="G62" i="20"/>
  <c r="G70" i="20"/>
  <c r="G80" i="20"/>
  <c r="G81" i="20"/>
  <c r="G103" i="20"/>
  <c r="G104" i="20"/>
  <c r="G111" i="20"/>
  <c r="G115" i="20"/>
  <c r="G116" i="20"/>
  <c r="D84" i="20"/>
  <c r="G84" i="20" s="1"/>
  <c r="G83" i="20"/>
  <c r="G82" i="20"/>
  <c r="G75" i="20" l="1"/>
  <c r="D74" i="20"/>
  <c r="G74" i="20" s="1"/>
  <c r="D73" i="20" l="1"/>
  <c r="D69" i="20" l="1"/>
  <c r="G69" i="20" s="1"/>
  <c r="D68" i="20"/>
  <c r="G68" i="20" s="1"/>
  <c r="G67" i="20"/>
  <c r="D60" i="20"/>
  <c r="G60" i="20" s="1"/>
  <c r="D61" i="20"/>
  <c r="G61" i="20" s="1"/>
  <c r="D53" i="20"/>
  <c r="G53" i="20" s="1"/>
  <c r="D50" i="20"/>
  <c r="G50" i="20" s="1"/>
  <c r="D47" i="20"/>
  <c r="G47" i="20" s="1"/>
  <c r="D46" i="20"/>
  <c r="G46" i="20" s="1"/>
  <c r="G65" i="20" l="1"/>
  <c r="G66" i="20"/>
  <c r="D59" i="20"/>
  <c r="G59" i="20" s="1"/>
  <c r="G54" i="20"/>
  <c r="D56" i="20"/>
  <c r="G56" i="20" s="1"/>
  <c r="D64" i="20"/>
  <c r="G64" i="20" s="1"/>
  <c r="D55" i="20"/>
  <c r="G55" i="20" s="1"/>
  <c r="D57" i="20"/>
  <c r="G57" i="20" s="1"/>
  <c r="D49" i="20"/>
  <c r="G49" i="20" s="1"/>
  <c r="D45" i="20"/>
  <c r="G45" i="20" s="1"/>
  <c r="D44" i="20"/>
  <c r="G44" i="20" s="1"/>
  <c r="D42" i="20"/>
  <c r="G42" i="20" s="1"/>
  <c r="G41" i="20" l="1"/>
  <c r="G40" i="20"/>
  <c r="D37" i="20"/>
  <c r="G37" i="20" s="1"/>
  <c r="D35" i="20"/>
  <c r="G35" i="20" s="1"/>
  <c r="G31" i="20"/>
  <c r="D30" i="20"/>
  <c r="G30" i="20" s="1"/>
  <c r="D29" i="20"/>
  <c r="G29" i="20" s="1"/>
  <c r="D24" i="20"/>
  <c r="G24" i="20" s="1"/>
  <c r="G22" i="20"/>
  <c r="D20" i="20"/>
  <c r="G20" i="20" s="1"/>
  <c r="D15" i="20"/>
  <c r="G15" i="20" s="1"/>
  <c r="G51" i="20" l="1"/>
  <c r="D28" i="20"/>
  <c r="G28" i="20" s="1"/>
  <c r="D27" i="20"/>
  <c r="G27" i="20" s="1"/>
  <c r="D23" i="20"/>
  <c r="G23" i="20" s="1"/>
  <c r="D25" i="20"/>
  <c r="G25" i="20" s="1"/>
  <c r="G21" i="20"/>
  <c r="A8" i="20"/>
  <c r="A5" i="20"/>
  <c r="G38" i="20" l="1"/>
  <c r="G128" i="20"/>
  <c r="G129" i="20" s="1"/>
  <c r="G73" i="20"/>
  <c r="G76" i="20" s="1"/>
  <c r="J21" i="21" l="1"/>
  <c r="J23" i="21"/>
  <c r="J19" i="21"/>
  <c r="J18" i="21"/>
  <c r="D17" i="20" l="1"/>
  <c r="G17" i="20" s="1"/>
  <c r="D16" i="20"/>
  <c r="G16" i="20" s="1"/>
  <c r="D14" i="20" l="1"/>
  <c r="G14" i="20" s="1"/>
  <c r="G13" i="20"/>
  <c r="G18" i="20" s="1"/>
  <c r="J17" i="21" l="1"/>
  <c r="D101" i="20" l="1"/>
  <c r="G101" i="20" s="1"/>
  <c r="D100" i="20"/>
  <c r="G100" i="20" s="1"/>
  <c r="D122" i="20"/>
  <c r="G122" i="20" s="1"/>
  <c r="D121" i="20"/>
  <c r="G121" i="20" s="1"/>
  <c r="D113" i="20"/>
  <c r="G113" i="20" s="1"/>
  <c r="D114" i="20"/>
  <c r="G114" i="20" s="1"/>
  <c r="D110" i="20"/>
  <c r="G110" i="20" s="1"/>
  <c r="D109" i="20"/>
  <c r="G109" i="20" s="1"/>
  <c r="D108" i="20"/>
  <c r="G108" i="20" s="1"/>
  <c r="D107" i="20"/>
  <c r="G107" i="20" s="1"/>
  <c r="D106" i="20"/>
  <c r="G106" i="20" s="1"/>
  <c r="G105" i="20"/>
  <c r="G123" i="20" l="1"/>
  <c r="D97" i="20"/>
  <c r="G97" i="20" s="1"/>
  <c r="D112" i="20"/>
  <c r="G112" i="20" s="1"/>
  <c r="D98" i="20"/>
  <c r="G98" i="20" s="1"/>
  <c r="D99" i="20"/>
  <c r="G99" i="20" s="1"/>
  <c r="D102" i="20"/>
  <c r="G102" i="20" s="1"/>
  <c r="D96" i="20" l="1"/>
  <c r="D93" i="20"/>
  <c r="G93" i="20" s="1"/>
  <c r="G96" i="20"/>
  <c r="D95" i="20"/>
  <c r="G95" i="20" s="1"/>
  <c r="D94" i="20"/>
  <c r="G94" i="20" s="1"/>
  <c r="D92" i="20"/>
  <c r="G92" i="20" s="1"/>
  <c r="D88" i="20" l="1"/>
  <c r="G88" i="20" s="1"/>
  <c r="D86" i="20"/>
  <c r="G86" i="20" s="1"/>
  <c r="D85" i="20"/>
  <c r="G85" i="20" s="1"/>
  <c r="D79" i="20"/>
  <c r="G79" i="20" s="1"/>
  <c r="D91" i="20" l="1"/>
  <c r="G91" i="20" s="1"/>
  <c r="G119" i="20" s="1"/>
  <c r="D87" i="20"/>
  <c r="G87" i="20" s="1"/>
  <c r="G89" i="20" s="1"/>
  <c r="G124" i="20" l="1"/>
  <c r="J22" i="21" l="1"/>
  <c r="D63" i="20" l="1"/>
  <c r="G63" i="20" s="1"/>
  <c r="G71" i="20" s="1"/>
  <c r="J20" i="21" l="1"/>
  <c r="G130" i="20"/>
  <c r="J28" i="21" l="1"/>
  <c r="J30" i="21" s="1"/>
  <c r="J32" i="21" s="1"/>
  <c r="G131" i="20"/>
  <c r="G132" i="20" s="1"/>
</calcChain>
</file>

<file path=xl/sharedStrings.xml><?xml version="1.0" encoding="utf-8"?>
<sst xmlns="http://schemas.openxmlformats.org/spreadsheetml/2006/main" count="351" uniqueCount="255">
  <si>
    <t>CLAVE</t>
  </si>
  <si>
    <t>UNIDAD</t>
  </si>
  <si>
    <t xml:space="preserve">CANTIDAD </t>
  </si>
  <si>
    <t>M2</t>
  </si>
  <si>
    <t>M3</t>
  </si>
  <si>
    <t>ML</t>
  </si>
  <si>
    <t>PZA</t>
  </si>
  <si>
    <t>UNIVERSIDAD DEL MAR</t>
  </si>
  <si>
    <t>CAPITULO 5: INSTALACIONES</t>
  </si>
  <si>
    <t>SAL</t>
  </si>
  <si>
    <t>KG</t>
  </si>
  <si>
    <t>P. UNITARIO</t>
  </si>
  <si>
    <t>PRECIO EN LETRAS</t>
  </si>
  <si>
    <t>IMPORTE</t>
  </si>
  <si>
    <t>LOTE</t>
  </si>
  <si>
    <t>SUBTOTAL</t>
  </si>
  <si>
    <t>I.V.A. 16.00%</t>
  </si>
  <si>
    <t xml:space="preserve">TOTAL DEL PRESUPUESTO </t>
  </si>
  <si>
    <t>CAPITULO 6: OBRA EXTERIOR</t>
  </si>
  <si>
    <t>DESCRIPCIÓN</t>
  </si>
  <si>
    <t>CAPITULO 1.- CIMENTACIÓN</t>
  </si>
  <si>
    <t>UM-CIM-TR-0020</t>
  </si>
  <si>
    <t>UM-CIM-AC-0020</t>
  </si>
  <si>
    <t>UM-CIM-CI-0010</t>
  </si>
  <si>
    <t>UM-CIM-RE-0010</t>
  </si>
  <si>
    <t>TOTAL DE CIMENTACIÓN</t>
  </si>
  <si>
    <t>TOTAL DE INSTALACIONES</t>
  </si>
  <si>
    <t>DESCRIPCIÓN:</t>
  </si>
  <si>
    <t>CIMBRA COMÚN PARA CIMENTACIÓN CON MADERA DE PINO DE 3a., ACABADO COMÚN, INCLUYE: CIMBRADO Y DESCIMBRADO, MATERIAL Y MANO DE OBRA.</t>
  </si>
  <si>
    <t>CAPITULO 4: HERRERÍA Y CARPINTERÍA</t>
  </si>
  <si>
    <t>TOTAL DE HERRERIA Y CARPINTERIA</t>
  </si>
  <si>
    <t>PUERTO ESCONDIDO - PUERTO ÁNGEL - HUATULCO</t>
  </si>
  <si>
    <t>CAPITULO 0.- PRELIMINARES</t>
  </si>
  <si>
    <t xml:space="preserve"> TOTAL PRELIMINARES</t>
  </si>
  <si>
    <t>TRAZO Y NIVELACIÓN CON EQUIPO TOPOGRÁFICO, ESTABLECIENDO EJES DE REFERENCIA Y BANCOS DE NIVEL, INCLUYE: MATERIALES, MANO DE OBRA, EQUIPO, HERRAMIENTA Y TODO LO NECESARIO PARA SU CORRECTA EJECUCIÓN. (ÁREA DEL EDIFICIO)</t>
  </si>
  <si>
    <t>ACERO DE REFUERZO EN CIMENTACIÓN CON VARILLA DEL #3 F´Y=4200KG/CM2, INCLUYE: SUMINISTRO, HABILITADO, ARMADO, TRASLAPES, GANCHOS, ESCUADRAS (VER DETALLES ADICIONALES DE REFUERZO EN PLANOS ESTRUCTURALES), SILLETAS Y DESPERDICIOS.</t>
  </si>
  <si>
    <t>UM-CIM-AC-0030</t>
  </si>
  <si>
    <t>ACERO DE REFUERZO EN CIMENTACIÓN CON VARILLA #4 F´Y=4200KG/CM2,  INCLUYE: SUMINISTRO, HABILITADO, ARMADO, TRASLAPES, GANCHOS, ESCUADRAS (VER DETALLES ADICIONALES DE REFUERZO EN PLANOS ESTRUCTURALES), SILLETAS Y DESPERDICIOS.</t>
  </si>
  <si>
    <t>UM-IEL-IN-0020</t>
  </si>
  <si>
    <t>SUMINISTRO Y COLOCACIÓN DE INTERRUPTOR TERMOMAGNETICO DE 15 AMPERES INCLUYE: INSTALACIÓN, CONEXIONES Y PRUEBAS.</t>
  </si>
  <si>
    <t>UM-IEL-IN-0030</t>
  </si>
  <si>
    <t>SUMINISTRO Y COLOCACIÓN DE INTERRUPTOR TERMOMAGNETICO DE 20 AMPERES INCLUYE: INSTALACIÓN, CONEXIONES Y PRUEBAS.</t>
  </si>
  <si>
    <t>UM-IEL-RE-0010</t>
  </si>
  <si>
    <t>TOTAL OBRA EXTERIOR</t>
  </si>
  <si>
    <t>UM-PRE-DE-0010</t>
  </si>
  <si>
    <t>UM-PRE-DC-0010</t>
  </si>
  <si>
    <t>DEMOLICIÓN DE CONCRETO ARMADO EN ELEMENTOS ESTRUCTURALES SIN RECUPERACIÓN DE ACERO,  CON ROMPEDORA ELÉCTRICA, A CUALQUIER ALTURA Y GRADO DE DIFICULTAD, INCLUYE: EQUIPO DE CORTE, ROMPEDORA ELÉCTRICA, MANO DE OBRA, HERRAMIENTA, EQUIPO, ANDAMIOS,  ACARREOS DENTRO Y FUERA DE OBRA, ACOPIO Y RETIRO DE MATERIAL PRODUCTO DE LA DEMOLICIÓN A TIRO AUTORIZADO Y LIMPIEZA DEL ÁREA DE TRABAJO.</t>
  </si>
  <si>
    <t>UM-PRE-DL-0010</t>
  </si>
  <si>
    <t>DEMOLICIÓN DE LOSA DE CONCRETO ARMADO DE 10 CM. DE ESPESOR PROMEDIO, A CUALQUIER ALTURA Y GRADO DE DIFICULTAD,  A MANO CON MARRO Y CUÑA, SE DEBERÁ CONSIDERAR PARA ESTE TRABAJO: MANO DE OBRA, HERRAMIENTA, EQUIPO, ACARREOS, ACOPIO Y RETIRO DE MATERIAL PRODUCTO DE LA DEMOLICIÓN A TIRO AUTORIZADO Y LIMPIEZA DEL ÁREA DE TRABAJO.</t>
  </si>
  <si>
    <t>UM-PRE-DF-0010</t>
  </si>
  <si>
    <t>UM-CIM-EX-0020</t>
  </si>
  <si>
    <t xml:space="preserve">EXCAVACION CON MAQUINARÍA PARA CEPAS (TIPO CAJÓN) EN CIMENTACIÓN DE EDIFICIOS, EN MATERIAL TIPO "B" A UNA PROFUNDIDAD DE 0 A 2.0 M. INCLUYE: AFINE DE TALUDES, ACARREO DENTRO Y FUERA DE LA OBRA DEL MATERIAL (ABUNDADO) NO UTILIZADO  PRODUCTO DE LA EXCAVACIÓN, A 650 MTS. FUERA DE LA OBRA. </t>
  </si>
  <si>
    <t>UM-CIM-PL-0010</t>
  </si>
  <si>
    <t>CONSTRUCCIÓN DE PLANTILLA DE 5 CM DE ESPESOR DE CONCRETO SIMPLE HECHO EN OBRA DE F'C=100 KG/CM2, INCLUYE: PREPARACIÓN DE LA SUPERFICIE, NIVELACIÓN, MAESTREADO Y COLADO, MANO DE OBRA, EQUIPO Y HERRAMIENTA.</t>
  </si>
  <si>
    <t>UM-CIM-AC-0010</t>
  </si>
  <si>
    <t>ACERO DE REFUERZO  EN CIMENTACIÓN CON ALAMBRÓN DEL #2. F´Y=2530KG/CM2, INCLUYE: SUMINISTRO, HABILITADO, ARMADO, TRASLAPES, GANCHOS (VER DETALLES ADICIONALES DE REFUERZO EN PLANOS ESTRUCTURALES) Y DESPERDICIOS.</t>
  </si>
  <si>
    <t>UM-CIM-AC-0050</t>
  </si>
  <si>
    <t>ACERO DE REFUERZO EN CIMENTACIÓN CON VARILLA #6 F´Y=4200KG/CM2,  INCLUYE: SUMINISTRO, HABILITADO, ARMADO, TRASLAPES, GANCHOS, ESCUADRAS (VER DETALLES ADICIONALES DE REFUERZO EN PLANOS ESTRUCTURALES), SILLETAS Y DESPERDICIOS.</t>
  </si>
  <si>
    <t>UM-CIM-EN-0010</t>
  </si>
  <si>
    <t>MURETE DE ENRASE EN CIMENTACIÓN CON TABICÓN  DE CEMENTO 10X14X28CMS.  ASENTADO CON MORTERO CEMENTO-ARENA 1:3 DE 14 CM. DE ESPESOR, TRABAJO TERMINADO.</t>
  </si>
  <si>
    <t>UM-CIM-CD-0010A</t>
  </si>
  <si>
    <t xml:space="preserve">RELLENO Y COMPACTACIÓN DE MATERIAL SELECTO  PRODUCTO DE EXCAVACIÓN CON EQUIPO MECÁNICO (PLACA VIBRATORIA)  Y AGUA EN CAPAS DE 20 CMS. DE ESPESOR AL 90% DE SU P.V.S INCLUYE: ACARREO DENTRO DE LA OBRA VOLUMEN MEDIDO COMPACTADO Y PRUEBAS DE LABORATORIO. </t>
  </si>
  <si>
    <t>UM-CIM-RE-0020</t>
  </si>
  <si>
    <t>SUMINISTRO Y RELLENO DE MATERIAL DE BANCO COMPACTADO,  CON EQUIPO MECÁNICO (PLACA VIBRATORIA)  Y AGUA, EN CAPAS DE 20 CMS. ESPESOR AL 90% DE SU P.V.S. INCLUYE: ACARREO DENTRO DE LA OBRA  VOLUMEN MEDIDO COMPACTADO Y PRUEBAS DE LABORATORIO (INFORME DE CALIDAD Y PRUEBA DE COMPACTACIÓN).</t>
  </si>
  <si>
    <t>UM-CIM-IM-0010</t>
  </si>
  <si>
    <t>SUMINISTRO Y APLICACIÓN DE IMPERMEABILIZANTE ASFÁLTICO EN CADENA ZOCLO, CADENA DE DESPLANTE EN TRES CARAS Y DOS HILADAS DE TABIQUE EN INTERIOR Y EXTERIOR, BASE SOLVENTE MARCA FESTER O SIMILAR, INCLUYE: MATERIALES, MANO DE OBRA, ACARREOS, DESPERDICIOS Y LIMPIEZA.</t>
  </si>
  <si>
    <t>CAPITULO 2.- ESTRUCTURAS</t>
  </si>
  <si>
    <t>UM-EST-CI-0015</t>
  </si>
  <si>
    <t>CIMBRA APARENTE EN COLUMNAS Y MUROS CON TRIPLAY DE PINO DE PRIMERA DE 16MM.  INCLUYE:  MATERIALES, ACARREOS, CORTES, DESPERDICIOS, HABILITADO, CIMBRADO, DESCIMBRA, MANO DE OBRA, EQUIPO, HERRAMIENTA Y CHAFLANES, EN PRIMER NIVEL.</t>
  </si>
  <si>
    <t>UM-EST-CI-0030</t>
  </si>
  <si>
    <t>CIMBRA APARENTE EN TRABES O VIGAS CON TRIPLAY DE PINO DE PRIMERA DE 16 MM., SUPERFICIE LIMPIA, LIBRE DE SOBRANTE Y RESANE DE HUECOS. INCLUYE:  MATERIALES, ACARREOS, CORTES, DESPERDICIOS, HABILITADO, CIMBRADO, DESCIMBRADO, MANO DE OBRA, EQUIPO, HERRAMIENTA, CHAFLANES Y FRENTES EN PRIMER NIVEL.</t>
  </si>
  <si>
    <t>UM-EST-CI-0040</t>
  </si>
  <si>
    <t>CIMBRA APARENTE EN LOSAS, ACABADO APARENTE CON TRIPLAY PRIMERA DE PINO DE 16MM. SUPERFICIE LIMPIA, LIBRE DE SOBRANTES Y RESANES DE HUECOS INCLUYE: MATERIALES, ACARREOS, CORTES, DESPERDICIOS, HABILITADO, CIMBRADO, DESCIMBRADO, MANO DE OBRA, EQUIPO, HERRAMIENTA, CHAFLANES, GOTERO Y FRENTES, EN PRIMER NIVEL.</t>
  </si>
  <si>
    <t>UM-EST-AC-0010</t>
  </si>
  <si>
    <t>ACERO DE REFUERZO EN ESTRUCTURAS CON ALAMBRÓN DEL #2 F´Y=2530KG/CM2 INCLUYE: SUMINISTRO, HABILITADO, ARMADO, TRASLAPES, GANCHOS (VER DETALLES ADICIONALES DE REFUERZO EN PLANOS ESTRUCTURALES) Y DESPERDICIOS, EN 1 Y 2 NIVEL.</t>
  </si>
  <si>
    <t>UM-EST-AC-0020</t>
  </si>
  <si>
    <t>ACERO DE REFUERZO EN ESTRUCTURAS CON VARILLA DEL #3 F'Y=4200KG/CM2 INCLUYE: SUMINISTRO, HABILITADO, ARMADO, TRASLAPES, GANCHOS, ESCUADRAS, (VER DETALLES ADICIONALES DE REFUERZO EN PLANOS ESTRUCTURALES), SILLETAS, DESPERDICIOS EN 1 Y 2 NIVEL.</t>
  </si>
  <si>
    <t>UM-EST-AC-0030</t>
  </si>
  <si>
    <t>ACERO DE REFUERZO EN ESTRUCTURAS CON VARILLA DEL #4 F'Y=4200KG/CM2 INCLUYE: SUMINISTRO, HABILITADO, ARMADO, TRASLAPES, GANCHOS, ESCUADRAS, (VER DETALLES ADICIONALES DE REFUERZO EN PLANOS ESTRUCTURALES), SILLETAS, DESPERDICIOS, EN 1 Y 2 NIVEL.</t>
  </si>
  <si>
    <t>UM-EST-AC-0050</t>
  </si>
  <si>
    <t>ACERO DE REFUERZO EN ESTRUCTURAS CON VARILLA DEL #6 F'Y=4200KG/CM2 INCLUYE: SUMINISTRO, HABILITADO, ARMADO, TRASLAPES, GANCHOS, ESCUADRAS, (VER DETALLES ADICIONALES DE REFUERZO EN PLANOS ESTRUCTURALES), SILLETAS, DESPERDICIOS, EN 1 Y 2 NIVEL.</t>
  </si>
  <si>
    <t>UM-EST-CP-0040</t>
  </si>
  <si>
    <t>UM-EST-CH-0040</t>
  </si>
  <si>
    <t>CONCRETO HECHO EN OBRA CON UN F´C=250KG/CM2, EN ESTRUCTURA, T.M.A. 3/4" INCLUYE: ACARREOS, COLOCACIÓN, VIBRADO, CURADO DURANTE 7 DÍAS MÍNIMO, Y PRUEBAS DE LABORATORIO.</t>
  </si>
  <si>
    <t>TOTAL DE ESTRUCTURAS</t>
  </si>
  <si>
    <t>CAPITULO 3: ALBAÑILERIA Y ACABADOS</t>
  </si>
  <si>
    <t>UM-AA-CD-0050</t>
  </si>
  <si>
    <t>UM-AA-MT-0010</t>
  </si>
  <si>
    <t>UM-AA-JU-0010</t>
  </si>
  <si>
    <t>UM-AA-FI-0020</t>
  </si>
  <si>
    <t>UM-AA-AP-0010</t>
  </si>
  <si>
    <t>UM-AA-PI-0030</t>
  </si>
  <si>
    <t>APLICACIÓN DE PINTURA 100% ACRILICA, ACABADO MATE, BASE AGUA, DENSIDAD DE 1.025 - 1.38 G/ML, SOLIDOS EN PESO 50% MINIMO, EN ZOCLO DE CONCRETO CON ACABADO APARENTE O APLANADO, DE 10 CMS. DE ESPESOR COLOR INDICADO EN OBRA. INCLUYE: TRAZO, BOQUILLAS, MATERIALES, EQUIPO Y MANO DE OBRA.</t>
  </si>
  <si>
    <t>UM-AA-LI-0010</t>
  </si>
  <si>
    <t>LIMPIEZA GENERAL DE LA OBRA. Y NIVELACION DEL TERRENO EN ÁREA DE MANIOBRAS, INCLUYE: TENDIDO DE MATERIALES RELLENO Y EXTRACCIÓN DE MATERIAL DE ESCOMBRO FUERA DE LA OBRA.</t>
  </si>
  <si>
    <t>TOTAL DE ALBAÑILERIA Y ACABADOS</t>
  </si>
  <si>
    <t>UM-HYC-VA-0010</t>
  </si>
  <si>
    <t>UM-IHS-SS-0020</t>
  </si>
  <si>
    <t>SALIDA SANITARIA CON TUBO DE PVC SANT. REFORZADO, INCLUYE: CONEXIONES, TUBERIAS DE PVC DE 2", HERRAJES NECESARIOS Y DEMÁS MATERIALES, HERRAMIENTAS, MANO DE OBRA, PRUEBAS, RANURAS Y RESANES Y TODO LO NECESARIO PARA SU BUEN FUNCIONAMIENTO. LIMPIEZA DEL ÁREA DE TRABAJO.</t>
  </si>
  <si>
    <t>UM-IHS-TS-0010</t>
  </si>
  <si>
    <t>SUMINISTRO Y TENDIDO DE TUBO SANIT. PVC REFORZADO DE 100MM DE DIAMETRO. INCLUYE: CONEXIÓN A REGISTROS DE LA LINEA DE DRENAJE, TRAZO, EXCAVACIÓN, CAMA DE ARENA, CODOS, COPLES, YEES, TEES, RELLENO, COMPACTACIÓN, MATERIALES MENORES, PRUEBAS Y TODO LO NECESARIO PARA SU CORRECTO FUNCIONAMIENTO.</t>
  </si>
  <si>
    <t>UM-IHS-RS-0010</t>
  </si>
  <si>
    <t>B) INSTALACIÓN ELÉCTRICA, RED Y ALARMAS</t>
  </si>
  <si>
    <t>UM-IEL-LC-0010</t>
  </si>
  <si>
    <t>SALIDA PARA LUMINARIA Y CONTACTO, CON CAJA DE REGISTRO Y CHALUPAS DE PVC DE 13 Y 19 MM., TUBO Y CONECTOR CONDUIT DE PVC. TIPO PESADO DE 13, 19 Y 25 MM., INCLUYE: RANURAS, RESANES EN MUROS, GUIAS DE ACERO GALVANIZADO C.14 Y TODO LO NECESARIO PARA SU CORRECTA EJECUCION (VER PLANO ELÉCTRICO).</t>
  </si>
  <si>
    <t>UM-IEL-VE-0010</t>
  </si>
  <si>
    <t>UM-IEL-VE-0020</t>
  </si>
  <si>
    <t>SUMINISTRO Y COLOCACION DE VENTILADOR DE TECHO MARCA BIRTMAN MODELO ULTRAVENT C5602L -127V- 60 HZ, INCLUYE: CABLEADO, CONDUCTOR CALIBRE No. 12 AWG. THW. MARCA CONDUMEX, CONTROL, CONEXIONES MISCELANEOS Y PRUEBAS.</t>
  </si>
  <si>
    <t>UM-IEL-IN-0010</t>
  </si>
  <si>
    <t>SUMINISTRO Y COLOCACIÓN DE INTERRUPTOR TERMOMAGNETICO DE 10 AMPERES INCLUYE: INSTALACIÓN, CONEXIONES Y PRUEBAS.</t>
  </si>
  <si>
    <t>UM-IEL-TE-0030B</t>
  </si>
  <si>
    <t>SUMINISTRO Y TENDIDO DE TUBERIA TIPO PAD 3"  DE DIÁMETRO LISO RD 17, INCLUYE: CONEXIÓN, UNION A REGISTRO, MATERIALES, MANO DE OBRA, EQUIPO, HERRAMIENTA Y TODO LO NECESARIO PARA SU CORRECTA EJECUCIÓN. UNIDAD DE OBRA TERMINADA.</t>
  </si>
  <si>
    <t>DESPALME DE TERRENO NATURAL CON MAQUINARIA, ESPESOR PROMEDIO DE 20 CM, INCLUYE: MAQUINARIA, EQUIPO, MANO DE OBRA,  CARGA Y ACARREO DEL MATERIAL NO ÚTIL A 600 MTS. FUERA DE LA OBRA. TODO LO NECESARIO PARA SU CORRECTA EJECUCIÓN.</t>
  </si>
  <si>
    <t xml:space="preserve">DEMOLICIÓN DE FIRME DE 15CM DE ESPESOR,  DE CONCRETO ARMADO, A MANO CON MARRO Y CUÑA, SE DEBERÁ CONSIDERAR PARA ESTE TRABAJO: MANO DE OBRA, EQUIPO DE CORTE, ACARREOS,  HERRAMIENTA,  ACOPIO Y RETIRO DE MATERIAL PRODUCTO DE LA DEMOLICIÓN Y LIMPIEZA DEL ÁREA DE TRABAJO. </t>
  </si>
  <si>
    <t>UM-CIM-EX-0040</t>
  </si>
  <si>
    <t>EXCAVACIÓN DE CEPA CON EQUIPO NEUMÁTICO EN MATERIAL TIPO C, A UNA PROFUNDIDAD DE 0 A 2.0 M. INCLUYE:  AFINE DE TALUD Y FONDO, ACARREO DENTRO Y FUERA DE LA OBRA DEL MATERIAL NO UTILIZADO PRODUCTO DE EXCAVACIÓN A 100 M. FUERA DE LA OBRA.</t>
  </si>
  <si>
    <t>UM-EST-AC-0040</t>
  </si>
  <si>
    <t>ACERO DE REFUERZO EN ESTRUCTURAS CON VARILLA DEL #5 F'Y=4200KG/CM2 INCLUYE: SUMINISTRO, HABILITADO, ARMADO, TRASLAPES, GANCHOS, ESCUADRAS, (VER DETALLES ADICIONALES DE REFUERZO EN PLANOS ESTRUCTURALES), SILLETAS, DESPERDICIOS, EN 1 Y 2 NIVEL.</t>
  </si>
  <si>
    <t>UM-EST-CV-0010</t>
  </si>
  <si>
    <t>COLOCACIÓN DE CONECTOR DE VARILLA (DIAMETRO VARIABLE) A ESTRUCTURA DE CONCRETO EXISTENTE. INCLUYE: TALADRAR E INTRODUCIR CONECTOR DE VARILLA, APLICACIÓN DE RESINA EPOXICA FISCHER EM 390S DE ACUERDO A LAS ESPECIFICACIONES DEL FABRICANTE, Y TODO LO NECESARIO PARA SU CORRECTA COLOCACIÓN.</t>
  </si>
  <si>
    <t>UM-CIM-CD-0050B</t>
  </si>
  <si>
    <t>CADENA INTERIOR DE DESPLANTE TIPO CD1 DE DE 20X30 CMS. COLADO MONOLITICO CON CONCRETO F'C=250KG/CM2, ARMADA CON 4 VARILLAS DEL # 3 Y EST. #2 @ 17 CM. INCLUYE: CIMBRA APARENTE, COLADO, DESCIMBRADO, CRUCE DE VARILLAS, CURADO, MANO DE OBRA, HERRAMIENTAS Y MATERIALES.</t>
  </si>
  <si>
    <t>UM-AA-K0A-0010</t>
  </si>
  <si>
    <t>MURO DE TABIQUE DE BARRO ROJO RECOCIDO 7X14X28 CM. DE 14 CM. DE ESPESOR, A DIFERENTES ALTURAS, EN HILADAS A PLOMO Y A NIVEL JUNTEADO CON CEMENTO-MORTERO-ARENA PROPORCIÓN 1/2:1:4 1/2  ACABADO COMÚN. INCLUYE: ANDAMIOS ELEVACIONES A UNA ALTURA DE HASTA 5 M, MANO DE OBRA, HERRAMIENTA Y MATERIALES, EN 1 Y 2 NIVEL.</t>
  </si>
  <si>
    <t>UM-AA-MT-0010A</t>
  </si>
  <si>
    <t>MURO DE TABIQUE DE BARRO ROJO RECOCIDO 7X14X28 CM. DE 21 CM. DE ESPESOR, A DIFERENTES ALTURAS, EN HILADAS A PLOMO Y A NIVEL JUNTEADO CON CEMENTO-MORTERO-ARENA PROPORCIÓN 1/2:1:4 1/2  ACABADO COMÚN. INCLUYE: ANDAMIOS ELEVACIONES A UNA ALTURA DE HASTA 5 M, MANO DE OBRA, HERRAMIENTA Y MATERIALES, EN 1 Y 2 NIVEL.</t>
  </si>
  <si>
    <t>SEPARACIÓN ENTRE CASTILLOS-COLUMNAS-MUROS CON PLACA DE POLIESTIRENO DE 2.5 CM., CANAL DE LÁMINA CALIBRE 18, CON 2 TAQUETES DE EXPANSIÓN  1/4" DE DIÁMETRO @ 50 CM. VERTICALES (VER DETALLE EN PLANO), INCLUYE: MANO DE OBRA, HERRAMIENTA Y MATERIALES, EN 1 Y 2 NIVEL.</t>
  </si>
  <si>
    <t>FIRME DE CONCRETO F`C=200KG/CM2 DE 10 CMS. DE ESPESOR CON MALLA ELECTROSOLDADA 6X6/10-10 REFORZADO, ACABADO RÚSTICO PARA RECIBIR LOSETA INCLUYE: NIVELACIÓN Y COMPACTACIÓN, MATERIALES,CIMBRADO, COLADO, MANO DE OBRA, EQUIPO Y HERRAMIENTA.</t>
  </si>
  <si>
    <t>UM-AA-FI-0010</t>
  </si>
  <si>
    <t>FIRME DE CONCRETO F`C=250KG/CM2 DE 10 CMS. DE ESPESOR CON MALLA ELECTROSOLDADA 6X6/10-10 REFORZADO ACABADO ESCOBILLADO. INCLUYE: MATERIALES, ACARREOS, PREPARACIÓN DE LA SUPERFICIE, NIVELACIÓN, CIMBRADO, COLADO, MANO DE OBRA, EQUIPO Y HERRAMIENTA.</t>
  </si>
  <si>
    <t>UM-AA-FN-0010</t>
  </si>
  <si>
    <t xml:space="preserve">FORJADO DE NARIZ EN BANQUETAS, SE INCLUYE UNICAMENTE CIMBRA Y MANO DE OBRA. </t>
  </si>
  <si>
    <t>UM-AA-LO-0030A</t>
  </si>
  <si>
    <t>SUMINISTRO Y COLOCACIÓN DE LOSETA CERÁMICA ANTIDERRAPANTE DE PRIMERA CALIDAD MARCA, INTERCERAMIC MODELO BALANCE BEIGE SATINADO DE 60X60 CM, ASENTADA CON MORTERO: CEMENTO-ARENA PROPORCIÓN 1:4, A HUESO. INCLUYE: EMBOQUILLADO COLOR A DEFINIR EN OBRA, CORTES RECTOS A 45°, REMATES, DESPERDICIOS, LIMPIEZA DEL ÁREA DE TRABAJO Y RETIRO DE SOBRANTES FUERA DE LA OBRA.</t>
  </si>
  <si>
    <t>UM-AA-IM-0020</t>
  </si>
  <si>
    <t>SUMINISTRO Y COLOCACION DE CANCELERIA DE ALUMINIO ANODIZADO NATURAL DE 3", FIJADA CON TAQUETES Y TORNILLOS SEGÚN DETALLES Y ESPECIFICACIONES DE PLANO. INCLUYE: CRISTAL FILTRASOL  DE 6 MM, SEGUROS DE EMBUTIDO, RIELES Y BISAGRAS EN VENTANAS, SELLADO CON SILICON Y SELLADOR ACRILASTIC EN MARCOS Y TODO LO NECESARIO PARA SU BUEN FUNCIONAMIENTO.</t>
  </si>
  <si>
    <t>A) INSTALACIÓN  HIDRO-SANITARIA</t>
  </si>
  <si>
    <t>UM-IHS-SH/PVC-0010</t>
  </si>
  <si>
    <t>SALIDA HIDRAULICA, INCLUYE. TUBERIA DE PVC HIDRAULICO DE 1/2" Y 3/4", CONEXIONES (CODOS, YEES, TEES, CONECTORES, VALVULA ANGULAR), MATERIALES MENORES, HERRAMIENTA, MANO DE OBRA, PRUEBA HIDROSTÁTICAS CON DURACIÓN MINIMA DE 3 HRS, MATERIAL PARA FIJACIÓN Y COLGANTEO Y TODO LO NECESARIO PARA SU BUEN FUNCIONAMIENTO. LIMPIEZA DEL ÁREA DE TRABAJO.</t>
  </si>
  <si>
    <t>UM-IHS-TS-0005</t>
  </si>
  <si>
    <t>SUMINISTRO Y TENDIDO DE TUBO SANIT. PVC REFORZADO DE 50MM DE DIAMETRO. INCLUYE: CONEXIÓN A REGISTROS DE LA LINEA DE DRENAJE, TRAZO, EXCAVACIÓN, CAMA DE ARENA, CODOS, COPLES, YEES, TEES, RELLENO, COMPACTACIÓN, MATERIALES MENORES, PRUEBAS Y TODO LO NECESARIO PARA SU CORRECTO FUNCIONAMIENTO.</t>
  </si>
  <si>
    <t>UM-IHS-TH/PVC-0010</t>
  </si>
  <si>
    <t>SUMINISTRO, INSTALACIÓN Y CONEXIÓN DE LÍNEA DE ALIMENTACIÓN HIDRAULICA CON TUBO DE PVC HIDRAULICO DE 3/4", INCLUYE: TRAZO, EXCAVACIÓN, TENDIDO DE TUBO, RELLENO COMPACTADO, CONEXIONES, MATERIALES MENORES, HERRAMIENTA, MANO DE OBRA, PRUEBA HIDROSTATICA Y TODO LO NECESARIO PARA SU BUEN FUNCIONAMIENTO. LIMPIEZA DEL ÁREA DE TRABAJO.</t>
  </si>
  <si>
    <t>REGISTRO SANITARIO DE 60X60CM Y HASTA 1.05 M INTERIOR, FORJADO CON TABICÓN PESADO DE 10X14X28, APLANADO INTERIOR Y EXTERIOR CON MORTERO CEM-ARENA 1:3,  ACABADO PULIDO EN EL INTERIOR Y ELABORACIÓN DE MEDIA CAÑA, TAPA  DE MARCO Y CONTRAMARCO CON ÁNGULO DE 1 1/4", 1" X 3/16" Y REFORZADA CON VARILLAS DE 3/8" Y COLADA CON CONCRETO F'C=150 KG/CM2, ACABADO RAYADO.  INCLUYE: EXCAVACIÓN, RELLENO, EMBOQUILLADO DE TUBERIA EN PARED DE REGISTRO.</t>
  </si>
  <si>
    <t>UM-IHS-RV-0010</t>
  </si>
  <si>
    <t>REGISTRO PARA VÁLVULA DE 50X40X40 CM INTERIOR, FORJADO CON TABICÓN PESADO DE 10X14X28, APLANADO INTERIOR Y EXTERIOR CON MORTERO CEM-ARENA 1:3 ACABADO FINO, TAPA  DE MARCO Y CONTRAMARCO CON ÁNGULO DE 1 1/4", 1" X 3/16" Y REFORZADA CON VARILLAS DE 3/8" Y COLADA CON CONCRETO F'C=150 KG/CM2, ACABADO RAYADO.  INCLUYE: EXCAVACIÓN, RELLENO, EMBOQUILLADO DE TUBERIA EN PARED DE REGISTRO.</t>
  </si>
  <si>
    <t>TOTAL DE INSTALACIÓN HIDRO-SANITARIA</t>
  </si>
  <si>
    <t>UM-IEL-AC-0030</t>
  </si>
  <si>
    <t>SALIDA PARA AIRE ACONDICIONADO TIPO MINI-SPLIT CON TUBERIA CONDUIT GALVANIZADA DE 1" Y 3/4"  Y  CAJAS DE REGISTRO  SERIE RECTANGULAR  FSL3, FSCT3 Y FSS2, CONECTOR GLANDULA HEMBRA. INCLUYE: RANURAS, RESANES EN LOSA, GUIAS DE ACERO GALVANIZADO C.14 Y TODO LO NECESARIO PARA SU CORRECTA EJECUCIÓN. (VER PLANO ELÉCTRICO)</t>
  </si>
  <si>
    <t>UM-IEL-AP-0010</t>
  </si>
  <si>
    <t>UM-IEL-SR-0010</t>
  </si>
  <si>
    <t>SALIDA PARA RED Y TELEFONO EN MUROS Y PISOS A 30 CM. SOBRE NPT CON TUBO Y CONECTOR CONDUIT PVC 19 MM. DE DIAMETRO TIPO PESADO Y CHALUPA DE PVC DE 3/4" INCLUYE: RANURAS Y RESANES Y TODO LO NECESARIO PARA SU CORRECTA EJECUCION (VER PLANO ELECTRICO).</t>
  </si>
  <si>
    <t>SALIDA PARA VENTILADOR DE TECHO, CON CAJA DE REGISTRO DE PVC DE 19 MM., SUMINISTRO Y COLOCACION DE TUBO CONDUIT PVC TIPO PESADO DE 13 Y 19 MM., INCLUYE: TODO LO NECESARIO PARA SU CORRECTA EJECUCION (VER PLANO ELECTRICO).</t>
  </si>
  <si>
    <t>UM-IEL-IN-0030B</t>
  </si>
  <si>
    <t>SUMINISTRO Y COLOCACIÓN DE INTERRUPTOR TERMOMAGNÉTICO DE 2X30 AMPERES INCLUYE: INSTALACIÓN, CONEXIONES Y PRUEBAS.</t>
  </si>
  <si>
    <t>UM-IEL-TF-0010A</t>
  </si>
  <si>
    <t>SUMINISTRO Y COLOCACION  DE VARILLA COOPERWELD DE 5/8"X 3 MTS, DENTRO DE REGISTRO ELECTRICO, INCLUYE: HINCADO, INSTALACION, CONEXIÓN Y TODO LO NECESARIO PARA SU CORRECTA EJECUCION.</t>
  </si>
  <si>
    <t>REGISTRO ELÉCTRICO DE 100X100X80CM. MEDIDAS INTERIORES, TIPO BANCA, A BASE DE TABICÓN DE CEMENTO DE 10X14X28 CMS. REPELLADO FINO EN INTERIOR Y EXTERIOR CON MORTERO CEMENTO ARENA PROPORCIÓN 1:3, TAPA EXPLORABLE DE 6 CM DE ESPESOR,  FILTRO DE AGUA (FONDO DE GRAVA DE ¾”) INCLUYE: EXCAVACIÓN, RELLENO PERIMETRAL,  EMBOQUILLADOS DE TUBERÍAS EN PARED DE REGISTRO, POR UNIDAD DE OBRA TERMINADA.</t>
  </si>
  <si>
    <t>UM-IEL-RR-0020</t>
  </si>
  <si>
    <t>REGISTRO EXTERIOR PARA RED DE CÓMPUTO DE 60X60X80CM MEDIDAS INTERIORES, TIPO BANCA, A BASE DE TABIQUE ROJO COMÚN, REPELLADO FINO EN INTERIOR Y EXTERIOR CON MORTERO CEMENTO ARENA 1:3, FIRME DE CONCRETO SIMPLE Y TAPA EXPLORABLE DE 6 CM DE ESPESOR,  INCLUYE: ENBOQUILLADO DE TUBERIAS EN PARED DE REGISTRO.</t>
  </si>
  <si>
    <t>TOTAL DE INSTALACIÓN ELÉCTRICA, RED Y ALARMAS</t>
  </si>
  <si>
    <t>UM-OE-BA-0010</t>
  </si>
  <si>
    <t>ELABORACION DE BASES PARA MINI-SPLIT DE 80X70X52 CM. A BASE DE MUROS Y FIRME DE CONCRETO F´C=150KG/CM2. INCLUYE: EXCAVACION, RELLENO, CIMBRA APARENTE Y MANO DE OBRA.</t>
  </si>
  <si>
    <t>UM-IHS-MUC-0080</t>
  </si>
  <si>
    <t>COLOCACIÓN DE TARJA CON ESCURRIDOR IZQ/DER DE ACERO INOXIDABLE . INCLUYE: CONTRACANASTA, CESPOL DE PVC Y LLAVE  DE GANZO LA MARCA URREA CODIGO 9060INOX DE ACERO INOXIDABLE,  CHAPETÓN CROMADOS, ACCESORIOS Y TODOS LOS MATERIALES PARA SU CORRECTA INSTALACIÓN.</t>
  </si>
  <si>
    <t>UM-IHS-CL-0020</t>
  </si>
  <si>
    <t>SUMINISTRO Y COLOCACION DE COLADERA DE Fo.Fo. HELVEX MODELO 2584 CON REJILLA DE ACERO INOXIDABLE O EQUIVALENTE.</t>
  </si>
  <si>
    <t>UM-IEL-TA-0020</t>
  </si>
  <si>
    <t>SUMINISTRO Y COLOCACION DE TABLERO DE  ALUMBRADO PARA  30 CIRCUITOS 3 FASES 4 HILOS MCA. SQUARED. INCLUYE INTERRUPTOR TERMOMAGNETICO PRINCIPAL DE 3X150A POLOS MODELOS  NQOD304AB12F</t>
  </si>
  <si>
    <t>UM-IEL-TAC25</t>
  </si>
  <si>
    <t>SUMINISTRO Y COLOCACION DE TABLERO DE DISTRIBUCIÓN PARA AIRE ACONDICIONADO NQOD244A12F, PARA  24 CIRCUITOS 3 FASES 4 HILOS MCA. SQUARED, CON INTERRUPTOR TERMOMAGNETICO TIPO ATORNILLABLE 3X80 AMP. CON 1 TUBO DE PVC DE 50MM Y 4 TUBOS PVC DE 25 MM,  CONECTADOS A REGISTRO PRINCIPAL, INCLUYE: CONECTORES, INSTALACIONES, AMACIZADO,PRUEBAS, MATERIAL,MANO DE OBRA  Y TODO LO NECESARIO P/ SU BUEN FUNCIONAMIENTO.</t>
  </si>
  <si>
    <t>C) INSTALACIÓN DE GAS</t>
  </si>
  <si>
    <t>TOTAL C) INSTALACIÓN DE GAS</t>
  </si>
  <si>
    <t>UM-IG-S-0019</t>
  </si>
  <si>
    <t>UM-IG-VAL-0010</t>
  </si>
  <si>
    <t>SALIDA DE GAS DE 13 Ó 19 MM PARA CALENTADOR O ESTUFA, CON TUBO DE COBRE TIPO "L"  SE DEBERÁ CONSIDERAR PARA ESTE TRABAJO: SUMINISTRO, INSTALACIÓN Y CONEXIÓN, PRUEBAS, MATERIALES, MANO DE OBRA, HERRAMIENTA Y EQUIPO, ANDAMIOS, CARGAS, DESCARGAS, ACARREOS, ELEVACIONES, CORTES, DESPERDICIOS, FIJACIONES, PINTURA DE ACUERDO AL CÓDIGO, LIMPIEZA DE LA ZONA DE TRABAJO.</t>
  </si>
  <si>
    <t>SUMINISTRO E INSTALACIÓN DE VALVULAS DE CONTROL DE CIERRE RAPIDO EN RED DE GAS, UBICADA A 1.50 - 1.70 M DEL NPT ANTES DE LA LLEGADA AL MUEBLE. INCLUYE: CONEXIÓN, HERRAMIENTA, MANO DE OBRA, Y TODO LO NECESARIO PARA SU CORRECTA INSTALACIÓN.</t>
  </si>
  <si>
    <t>TOTAL OBRA</t>
  </si>
  <si>
    <t>I.V.A. 16%</t>
  </si>
  <si>
    <t xml:space="preserve">SUBTOTAL </t>
  </si>
  <si>
    <t>OBRA EXTERIOR</t>
  </si>
  <si>
    <t>CAP. 6</t>
  </si>
  <si>
    <t>INSTALACIONES</t>
  </si>
  <si>
    <t>CAP. 5</t>
  </si>
  <si>
    <t>HERRERÍA Y CARPINTERÍA</t>
  </si>
  <si>
    <t>CAP. 4</t>
  </si>
  <si>
    <t>ALBAÑILERÍA Y ACABADOS</t>
  </si>
  <si>
    <t>CAP. 3</t>
  </si>
  <si>
    <t>ESTRUCTURAS</t>
  </si>
  <si>
    <t>CAP. 2</t>
  </si>
  <si>
    <t>CIMENTACIÓN</t>
  </si>
  <si>
    <t>CAP. 1</t>
  </si>
  <si>
    <t>PRELIMINARES</t>
  </si>
  <si>
    <t>CAP. 0</t>
  </si>
  <si>
    <t>POR PARTIDAS</t>
  </si>
  <si>
    <t>TOTAL</t>
  </si>
  <si>
    <t>PARTIDAS</t>
  </si>
  <si>
    <t>AMPLIACIÓN DEL LABORATORIO DE PRODUCTOS PECUARIOS, LABORATORIO DE SISTEMAS DE INFORMACIÓN GEOGRÁFICA Y LABORATORIO DE COLECCIONES BIOLÓGICAS, CAMPUS PUERTO ESCONDIDO, EDIFICIO DE 151.90 M2, DISTRIBUIDOS EN 38.90 M2 PARA EL LABORATORIO DE PRODUCTOS PECUARIOS, 74.60 M2 PARA EL LABORATORIO DE SISTEMAS DE INFORMACIÓN GEOGRAFICA Y 38.40 M2 EN EL LABORATORIO DE COLECCIONES BIOLOGICAS; DESPLANTADO SOBRE UNA CIMENTACIÓN A BASE DE ZAPATAS CORRIDAS, CONTRATRABES DE CONCRETO ARMADO, MURETES DE ENRASE, CADENAS DE DESPLANTE F´C=250KG/CM2., LA ESTRUCTURA ESTÁ CONFORMADA POR COLUMNAS, CASTILLOS, TRABES, CERRAMIENTOS, MUROS DE CONCRETO Y LOSA DE AZOTEA DE CONCRETO ARMADO F´C=250KG/CM2, MURO DE TABIQUE ROJO COMÚN, APLANADO EN INTERIOR Y EXTERIOR, ACABADOS CON SELLADOR Y PINTURA VINÍLICA, FIRME DE CONCRETO REFORZADO CON MALLA ELECTROSOLDADA Y ACABADO CON LOSETA CERÁMICA, CANCELERÍA DE ALUMINIO EN PUERTAS Y VENTANAS, INSTALACIÓN HIDRO-SANITARIA, GAS, ELÉCTRICA Y RED, EN LA UNIVERSIDAD DEL MAR.</t>
  </si>
  <si>
    <t>"AMPLIACIÓN DEL LABORATORIO DE PRODUCTOS PECUARIOS, LABORATORIO DE SISTEMAS DE INFORMACIÓN GEOGRÁFICA Y LABORATORIO DE COLECCIONES BIOLÓGICAS, CAMPUS PUERTO ESCONDIDO" EN LA UNIVERSIDAD DEL MAR</t>
  </si>
  <si>
    <t>UM-PRE-DMU-0010</t>
  </si>
  <si>
    <t>ACERO DE REFUERZO EN CIMENTACIÓN CON VARILLA #5F´Y=4200KG/CM2,  INCLUYE: SUMINISTRO, HABILITADO, ARMADO, TRASLAPES, GANCHOS, ESCUADRAS (VER DETALLES ADICIONALES DE REFUERZO EN PLANOS ESTRUCTURALES), SILLETAS Y DESPERDICIOS.</t>
  </si>
  <si>
    <t>CADENA INTERIOR DE DESPLANTE TIPO CD1 DE 15X25 CMS. COLADO MONOLITICO CON CONCRETO F'C=250KG/CM2, ARMADA CON 4 VARILLAS DEL #3 Y EST. #2 @ 15 CM. INCLUYE: CIMBRA COMÚN, COLADO, DESCIMBRADO, CRUCE DE VARILLAS, CURADO, MANO DE OBRA, HERRAMIENTAS Y MATERIALES.</t>
  </si>
  <si>
    <t>UM-AA-CD-0030</t>
  </si>
  <si>
    <t xml:space="preserve">CADENA DE CONCRETO PARA ZOCLO F`C=250KG/CM2 DE 15X15 CM. ACABADO APARENTE ARMADO CON 2 VARILLAS DEL #3 FY=4200KG/CM2 Y ESTRIBOS DEL #2 @ 20 CM. INCLUYE: CIMBRADO, DESCIMBRADO, CRUCES DE VARILLAS, MANO DE OBRA HERRAMIENTA Y MATERIALES, EN 1 Y 2 NIVEL.   </t>
  </si>
  <si>
    <t>UM-HYC-PU-0036</t>
  </si>
  <si>
    <t>SUMINISTRO Y COLOCACION DE PUERTA DE EMERGENCIA (P1) DE 1.20 X 2.40 MTS. DE CANCELERIA  DE ALUMINIO ANODIZADO  NATURAL DE 3", FIJADA CON TAQUETES Y TORNILLOS SEGÚN DETALLES Y ESPECIFICACIONES DE PLANO, INCLUYE: ENDUELADO DE ALUMINIO EN LA PARTE INFERIOR DE LAS HOJAS Y CRISTAL  FILTRASOL DE 6MM EN LA SUPERIOR. BARRA ANTIPÁNICO CON SEGURO DE RESBALÓN, BISAGRAS HIDRAULICAS DE PISO (JACKSON), SELLADOR CON SILICÓN Y SELLADOR ACRILASTIC EN MARCOS Y TODO LO NECESARIO PARA SU BUEN FUNCIONAMIENTO.</t>
  </si>
  <si>
    <t>SUMINISTRO Y COLOCACION DE PUERTA DE ACCESO ALUMINIO ANODIZADO NATURAL DE 3" A DOS HOJAS DE DOBLE ABATIMIENTO, DE 1.80 X 2.45 MTS  CON ANTEPECHO DE 1.8X.25 MTS. FIJADA C/TAQUETES Y TORNILLOS, VER ESPECIFICACIONES DE PLANO, INCLUYE; CRISTAL FILTRASOL DE 6 MM. BISAGRAS HIDRAULICAS DE PISO (JACKSON), CHAPA PHILLIPS 575 DK, BARRA DE EMPUJE EN AMBOS SENTIDOS, SELLADO CON SILICON Y SELLADOR ACRILASTIC EN MARCOS, Y TODO LO NECESARIO PARA SU BUEN FUNCIONAMIENTO. (PUERTA P2</t>
  </si>
  <si>
    <t>UM-HYC-PA-0425</t>
  </si>
  <si>
    <t>SALIDA SANITARIA CON TUBO DE PVC SANT. REFORZADO, INCLUYE: CONEXIONES, TUBERIAS DE PVC DE 4", HERRAJES NECESARIOS Y DEMÁS MATERIALES, HERRAMIENTAS, MANO DE OBRA, PRUEBAS, RANURAS, RESANES Y TODO LO NECESARIO PARA SU BUEN FUNCIONAMIENTO. LIMPIEZA DEL ÁREA DE TRABAJO.</t>
  </si>
  <si>
    <t>UM-IHS-SS-0010</t>
  </si>
  <si>
    <t>SALIDA PARA APAGADOR SENCILLO O DE ESCALERA Y CONTROL DE VENTILADOR CON CHALUPA DE PVC. TUBO Y CONECTOR CONDUIT DE PVC. TIPO PESADO DE 13 MM.,  INCLUYE: RANURAS, RESANES EN MUROS, GUIAS DE ACERO GALVANIZADO C. 14 Y TODO LO NECESARIO PARA SU CORRECTA EJECUCIÓN Y FUNCIONAMIENTO (VER PLANO ELECTRICO).</t>
  </si>
  <si>
    <t>SALIDA PARA SISTEMA DE ALARMA, CÁMARA Y CAÑON PROYECTOR CON CHALUPA DE PVC, TUBO Y CONECTOR CONDUIT DE PVC. TIPO PESADO DE 13 Ó 19 MM. INCLUYE: RANURAS, RESANES EN MUROS, GUIAS DE ACERO GALVANIZADO C. 14 , TAPA CIEGA DE RESINA BLANCA MARCA BTCINO MOD. MODUSY TODO LO NECESARIO PARA SU CORRECTA EJECUCION (VER PLANO ELECTRICO).</t>
  </si>
  <si>
    <t>UM-IEL-AL-0010A</t>
  </si>
  <si>
    <t>SUMINISTRO Y COLOCACIÓN DE LUMINARIA DE SOBREPONER LED 2X28W MOD MONTISI LTL-2282 2XF28T5 4100°K BLANCO FRIO BASE G5 MARCA TECNOLITE CON BALASTRO ELÉCTRONICO PARA TUBOS T5 DE 2X28W,  INCLUYE: CABLEADO AL TABLERO CON CONDUCTOR CALIBRE  No. 12 AWG. TIPO THW. MARCA CONDUMEX, CONEXIONES, APAGADORES, MISCELÁNEOS, MATERIAL DE FIJACIÓN, PRUEBAS Y TODO LO NECESARIO PARA SU BUEN FUNCIONAMIENTO.</t>
  </si>
  <si>
    <t>UM-IEL-LU/LED-0040</t>
  </si>
  <si>
    <t>SUMINISTRO E INSTALACION DE EQUIPO DE AIRE ACONDICIONADO TIPO MINISPLIT MCA. CARRIER CON CAPACIDAD DE 2.0 TONELADAS EN LA UNIDAD CONDENSADORA, INCLUYE: CONDUCTOR CALIBRE No. 10, CONEXIONES, MISCELANEOS, PRUEBAS Y TODO LO NECESARIO COREECTA EJECUCION Y BUEN FUNCIONAMIENTO.</t>
  </si>
  <si>
    <t>UM-IEL-IN-0030A</t>
  </si>
  <si>
    <t>SUMINISTRO Y COLOCACIÓN DE INTERRUPTOR TERMOMAGNETICO DE 2X20 AMPERES INCLUYE: INSTALACIÓN, CONEXIONES Y PRUEBAS.</t>
  </si>
  <si>
    <t>SUMINISTRO Y COLOCACIÓN DE INTERRUPTOR TERMOMAGNÉTICO DE 1X30 AMPERES INCLUYE: INSTALACIÓN, CONEXIONES Y PRUEBAS.</t>
  </si>
  <si>
    <t>UM-IEL-C2/0-0010</t>
  </si>
  <si>
    <t>SUMINISTRO Y COLOCACIÓN DE CONDUCTOR CALIBRE No. 2/0  AWG. MARCA CONDUMEX O SIMILAR INCLUYE: CABLEADO, CONEXIONES, MISCELANEOS Y PRUEBAS.</t>
  </si>
  <si>
    <t>UM-IEL-C4/0-0010A</t>
  </si>
  <si>
    <t>SUMINISTRO Y COLOCACION DE CONDUCTOR CUADRUPLEX MARCA VULCANEL O VULCALAT XLP-DRS 90°C, 600V DE ALUMINIO DURO Y AISLAMIENTO XLP, CALIBRE 4/0 AWG (3X4/0+1X4/0), INCLUYE: CABLEADO, CONEXIONES, MISCELANEOS Y PRUEBAS.</t>
  </si>
  <si>
    <t>UM-IEL-CO-0021</t>
  </si>
  <si>
    <t>SUMINISTRO Y COLOCACIÓN DE CONTACTO TIPO DUPLEX POLARIZADO LEVITION CON TERMINAL DE TIERRA FISICA, EN PISO, INCLUYE: TAPA INTERPERIE DUPLEX COOPER 358B, TAPA RECTANGULAR DUPLEX HOR. TP-7207 MARCA CROUSE HINDS, CABLEADO CONDUCTOR CALIBRE #10 AWG. TIPO THW, MARCA CONDUMEX, CONEXIONES, PRUEBAS Y MISCELANEOS.</t>
  </si>
  <si>
    <t>UM-IEL-RJ-0010</t>
  </si>
  <si>
    <t xml:space="preserve">SUMINISTRO Y COLOCACIÓN DE TAPAS MARCA ARROW HARD PARA SALIDAS DE EQUIPO DE CÓMPUTO CON SALIDA RJ45, INCLUYE: CABLE UTP CATEGORIAS 6 MARCA CONDUMEX O AVAYA, DESDE LA SALIDA DE RED AL CONCENTRADOR DEJANDO PUNTAS DE 2.50 M., MANO DE OBRA Y TODO LO NECESARIO PARA SU CORRECTA INSTALACIÓN.   </t>
  </si>
  <si>
    <t xml:space="preserve">SUMINISTRO Y COLOCACIÓN DE CONTACTO DOBLES TIPO DÚPLEX POLARIZADOS, CON POLO DE TIERRA FISICA A 127 VOLTS, MARCA ARROW HART O SIMILAR. INCLUYE:  TAPA REALZADA BTICINO MODELO MODUS COLOR BLANCO, CABLEADO, CONDUCTOR CALIBRE No. 12 AWG. TIPO THW. MARCA CONDUMEX, CONEXIONES, PRUEBAS Y MISCELÁNEOS. </t>
  </si>
  <si>
    <t>UM-IEL-CO-0010B</t>
  </si>
  <si>
    <t>SUMINISTRO Y COLOCACIÓN DE GABINETE DE POLIESTER EN MURO DE 30X25X14X CMS MODELO AEPLM32PM, PARA INSTALACIÓN ELECTRICA, TELEFONÍA E INTERNER A ALTURA SEGÚN ESPECIFICACIONES DE PLANO ELECTRICO. INCLUYE: RANURAS, RESANES EN MUROS, GUIAS DE ACERO GALVANIZADO C.14 Y TODO LO NECESARIO PARA SU CORRECTA EJECUCION (VER PLANO ELÉCTRICO).</t>
  </si>
  <si>
    <t>UM-IEL-GA-0069</t>
  </si>
  <si>
    <t>UM-IEL-TF-0020</t>
  </si>
  <si>
    <t>SUMINISTRO Y COLOCACION DEL SISTEMA DE TIERRA FISICA  CON UN ELECTRODO  TIPO CHEM-ROD  MODELOCR-6 VERTICAL DE 1.80 MTS DE LONGITUD POR 2 1/2" DE DIÁMETRO UTILIZAR SOLDADURA CADWELD DEL No. 90 ; INCLUYE: EXCAVACION, DE 1.00 MT. DE ALTURA X 25 CM. DE DIAMETRO, INSTALACION, CONEXIÓN, PRUEBAS Y TODO LO NECESARIO PARA SU CORRECTA EJECUCION.</t>
  </si>
  <si>
    <t>CONCRETO PREMEZCLADO F´C=250KG/CM2 EN ESTRUCTURAS Y LOSAS, COLADO MONOLITICAMENTE CON T.M.A. 3/4" INCLUYE: COLOCADO, VIBRADO, CURADO DURANTE 7 DÍAS MINIMO (3 VECES AL DIA) Y PRUEBAS DE LABORATORIO, EN LOSAS DE AZOTEA INCLUYE AFINE Y ACABADO PARA RECIBIR IMPERMEABILIZANTE, EN 1  NIVEL.</t>
  </si>
  <si>
    <t>DEMOLICIÓN DE MURO 14 CM. DE ESPESOR, A UNA ALTURA MÁXIMA DE 3.00MTS, A MANO, MARRO Y CORTADORA ELECTRICA. INCLUYE:  EQUIPO DE CORTE, MANO DE OBRA, HERRAMIENTA, EQUIPO, ANDAMIOS,  ACARREOS DENTRO Y FUERA DE OBRA, ACOPIO Y RETIRO DE MATERIAL PRODUCTO DE LA DEMOLICIÓN A TIRO AUTORIZADO Y LIMPIEZA DEL ÁREA DE TRABAJO EN  CADENAS, CASTILLOS Y APLANADO DE MEZCLA POR AMBAS CARAS, MANO DE OBRA, ANDAMIOS, EQUIPO, HERRAMIENTA Y TODO LO NECESARIO PARA SU CORRECTA EJECUCIÓN.</t>
  </si>
  <si>
    <t>UM-CIM-CP-0040</t>
  </si>
  <si>
    <t>CONCRETO PREMEZCLADO F'C=250 KG/CM2 EN CIMENTACIÓN, T.M.A. 3/4", INCLUYE: BOMBEO, COLOCADO, VIBRADO, CURADO DURANTE 7 DÍAS Y PRUEBAS DE LABORATORIO.</t>
  </si>
  <si>
    <t>CADENA INTERIOR DE DESPLANTE TIPO CD1 DE 25X30 CMS. COLADO MONOLITICO CON CONCRETO F'C=250KG/CM2, ARMADA CON 4 VARILLAS DEL #4 Y EST. #2 @ 15 CM. INCLUYE: CIMBRA COMÚN, COLADO, DESCIMBRADO, CRUCE DE VARILLAS, CURADO, MANO DE OBRA, HERRAMIENTAS Y MATERIALES.</t>
  </si>
  <si>
    <t>UM-CIM-CD-0055</t>
  </si>
  <si>
    <t>UM-AA-JUN-0010</t>
  </si>
  <si>
    <t>CASTILLO DE CONCRETO K0 F´C= 250KG/CM2 DE 14x15 CMS. ARMADO CON 4 VARILLAS DEL No. 3 F´Y=4200KG/CM2 Y ESTRIBOS DEL #2, 6 @ 10, @ 20 CMS. INCLUYE: CIMBRA COMÚN, COLADO, DESCIMBRADO Y CRUCES DE VARILLAS, ANCLAJE, ESCUADRAS,  MANO DE OBRA, HERRAMIENTA Y MATERIALES, EN 1 Y 2 NIVEL.</t>
  </si>
  <si>
    <t>CADENA DE CONCRETO MV F´C=250KG/CM2 DE 14X10 CM. ARMADA CON 2 VARILLAS DEL #3 Y ESTRIBOS DEL #2 @ 20 CM., ANCLANDOLA A LOS CASTILLOS (VER DETALLE EN PLANO ESTRUCTURAL) INCLUYE: CIMBRADO, COLADO, DESCIMBRADO,  CRUCE DE VARILLAS, MANO DE OBRA, HERRAMIENTA Y MATERIALES.</t>
  </si>
  <si>
    <t>UM-AA-K1-0041</t>
  </si>
  <si>
    <t>CASTILLO DE CONCRETO K1 Ó KS1 F´C=250KG/CM2 DE 20X21 CM. DE SECCIÓN, ARMADO CON 4 VARILLAS DEL #4 FY=4200KG/CM2 Y ESTRIBOS DEL #2, 6 @ 10, @ 17 CMS. INCLUYE: CIMBRA COMÚN, DESCIMBRADO, CRUCE DE VARILLAS, ANCLAJE, ESCUADRAS, MANO DE OBRA, HERRAMIENTA Y MATERIALES, EN 1 Y 2 NIVEL.</t>
  </si>
  <si>
    <t>TRABE CANAL DE UNION DE EDIFICIOS, DE CONCRETO F´C=250KG/CM2 DE 17X30 CM. DE SECCIÓN, ARMADO CON 4 VARILLAS DEL #3 FY=4200KG/CM2 Y ESTRIBOS DEL #3 @20, Y EN EXTREMO 6 VARILLAS #3 Y ESTRIBOS #2@15CMS. INCLUYE: CIMBRA COMÚN, COLADO, DESCIMBRADO, CRUCE DE VARILLAS, ANCLAJE, ESCUADRAS, CAPA DE SISMOFLEX, SISMOELASTIC O SIMILAR DE 2 CMS EN SECCIÓN LONGITUDINAL. MANO DE OBRA, HERRAMIENTA Y MATERIALES, EN 1 Y 2 NIVEL.</t>
  </si>
  <si>
    <t>UM-AA-AP-0020</t>
  </si>
  <si>
    <t>APLANADO ACABADO PULIDO CON LLANA METÁLICA, CON MORTERO: CEMENTO ARENA PROP. 1:4 A PLOMO Y REGLA. DE 2 A 2.5 CMS DE ESPESOR, PREPARACION DE LA SUPERFICIE POR APLANAR (PICADO Y/O HUMEDECIDO DEPENDIENDO DE LA SUPERFICIE, CURADO, ACABADO HASTA TENER UNA TEXTURA UNIFROME, SIN OQUEDADES, RAYONES, PROTUBERANCIAS INCLUYE: MATERIAL, MANO DE OBRA, ANDAMIOS, REMATES, ARISTAS A REGLA,  BOQUILLAS Y RECORTES DE APLANADO PARA ZOCLO.</t>
  </si>
  <si>
    <t>APLANADO ACABADO FINO MORTERO: CEMENTO ARENA PROP. 1:4 A PLOMO Y REGLA DE 2 A 2.5CMS DE ESPESOR, PREPARACIÓN DE LA SUPERFICIE POR APLANAR (PICADO Y/O HUMEDECIDO DEPENDIENDO DE LA SUPERFICIE),  CURADO Y DEJANDO PARTIR EL REPELLADO, ACABADO CON FLOTA O PLANA DE MADERA HASTA OBTENER TEXTURA UNIFORME, SIN OQUEDADES, RAYONES, PROTUBERANCIAS. INCLUYE: MATERIAL, MANO DE OBRA, ANDAMIOS, REMATES Y ARISTAS A REGLA, BOQUILLAS Y RECORTES DE APLANADO PARA ZOCLO.</t>
  </si>
  <si>
    <t>UM-OE-GU-0010</t>
  </si>
  <si>
    <t>GUARNICIÓN DE CONCRETO F´C=250KG/CM2. SECCIÓN 15X20X30 CM. CIMBRA APARENTE, INCLUYE: TRAZO, NIVELACIÓN, EXCAVACIÓN, RELLENO, COMPACTACIÓN, CIMBRA, COLADO, CURADO, DESCIMBRADO, MANO DE OBRA, HERRAMIENTA Y MATERIALES.</t>
  </si>
  <si>
    <t>UM-OE-PC-0010</t>
  </si>
  <si>
    <t>PISO DE CONCRETO HIDRÁULICO F´C=250KG/CM2. DE 12 CMS. DE ESPESOR REFORZADO CON MALLA ELECTROSOLDADA 66/10-10, ACABADO ESTAMPADO, INCLUYE: TRAZO, NIVELACION, EXCAVACION, RELLENO, COMPACTACIÓN CON MEDIOS MECÁNICOS: BAILARINA Y AGUA, CIMBRA, TRASLAPES DE MALLA DE 10 CMS. COLADO, CURADO DURANTE 7 DIAS (3 VECES AL DIA), DESCIMBRADO, MANO DE OBRA, HERRAMIENTA Y MATERIALES.</t>
  </si>
  <si>
    <t>UM-CIM-EN-0020</t>
  </si>
  <si>
    <t>MURETE DE ENRASE EN CIMENTACIÓN CON BLOCK PESADO DE 14X21X40 CMS.  ASENTADO CON MORTERO CEMENTO-ARENA 1:3 DE 21 CM. DE ESPESOR, TRABAJO TERMINADO.</t>
  </si>
  <si>
    <t>SUMINISTRO Y COLOCACIÓN DE IMPERMEABILIZANTE EN AZOTEAS MARCA IMPERLLANTA A 2 MANOS COLOR TERRACOTA, GARANTIA A 5 AÑOS. INCL: PREPARACIÓN DE LA SUPERFICIE, (LIMPIEZA Y SELLADO CON MEZCLA DE IMPERLLANTA Y SELLADOR PROPORCIÓN 2:1), CALAFATEO DE GRIETAS EN CASO DE EXISTIR Y CHAFLANES CON CEMENTO PLÁSTICO (EMULASTIC DE COMEX), RECORTES, ACARREO Y ELEVACION DE LOS MATERIALES A 1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</si>
</sst>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00\ _€_-;\-* #,##0.00\ _€_-;_-* &quot;-&quot;??\ _€_-;_-@_-"/>
    <numFmt numFmtId="165" formatCode="_-[$€-2]* #,##0.00_-;\-[$€-2]* #,##0.00_-;_-[$€-2]* &quot;-&quot;??_-"/>
    <numFmt numFmtId="166" formatCode="_-[$$-80A]* #,##0.00_-;\-[$$-80A]* #,##0.00_-;_-[$$-80A]* &quot;-&quot;??_-;_-@_-"/>
    <numFmt numFmtId="167" formatCode="&quot;$&quot;#,##0.00"/>
    <numFmt numFmtId="168" formatCode="_(&quot;$&quot;* #,##0.00_);_(&quot;$&quot;* \(#,##0.00\);_(&quot;$&quot;* &quot;-&quot;??_);_(@_)"/>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name val="Calibri"/>
      <family val="2"/>
      <scheme val="minor"/>
    </font>
    <font>
      <sz val="10"/>
      <name val="Calibri"/>
      <family val="2"/>
      <scheme val="minor"/>
    </font>
    <font>
      <b/>
      <sz val="11"/>
      <name val="Calibri"/>
      <family val="2"/>
      <scheme val="minor"/>
    </font>
    <font>
      <b/>
      <sz val="12"/>
      <name val="Calibri"/>
      <family val="2"/>
      <scheme val="minor"/>
    </font>
    <font>
      <b/>
      <sz val="20"/>
      <color theme="1"/>
      <name val="Calibri"/>
      <family val="2"/>
      <scheme val="minor"/>
    </font>
    <font>
      <i/>
      <sz val="12"/>
      <color theme="1"/>
      <name val="Calibri"/>
      <family val="2"/>
      <scheme val="minor"/>
    </font>
    <font>
      <b/>
      <sz val="14"/>
      <color theme="1"/>
      <name val="Calibri"/>
      <family val="2"/>
      <scheme val="minor"/>
    </font>
    <font>
      <b/>
      <sz val="10"/>
      <name val="Calibri"/>
      <family val="2"/>
      <scheme val="minor"/>
    </font>
    <font>
      <b/>
      <i/>
      <sz val="10"/>
      <name val="Calibri"/>
      <family val="2"/>
      <scheme val="minor"/>
    </font>
    <font>
      <b/>
      <sz val="10"/>
      <name val="Arial"/>
      <family val="2"/>
    </font>
    <font>
      <b/>
      <sz val="20"/>
      <name val="Calibri"/>
      <family val="2"/>
      <scheme val="minor"/>
    </font>
    <font>
      <i/>
      <sz val="12"/>
      <name val="Calibri"/>
      <family val="2"/>
      <scheme val="minor"/>
    </font>
    <font>
      <b/>
      <sz val="13"/>
      <name val="Calibri"/>
      <family val="2"/>
      <scheme val="minor"/>
    </font>
    <font>
      <b/>
      <sz val="14"/>
      <name val="Calibri"/>
      <family val="2"/>
      <scheme val="minor"/>
    </font>
  </fonts>
  <fills count="6">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9">
    <border>
      <left/>
      <right/>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double">
        <color indexed="64"/>
      </right>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double">
        <color indexed="64"/>
      </left>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8">
    <xf numFmtId="0" fontId="0" fillId="0" borderId="0"/>
    <xf numFmtId="165" fontId="7" fillId="0" borderId="0" applyFont="0" applyFill="0" applyBorder="0" applyAlignment="0" applyProtection="0"/>
    <xf numFmtId="164" fontId="6" fillId="0" borderId="0" applyFont="0" applyFill="0" applyBorder="0" applyAlignment="0" applyProtection="0"/>
    <xf numFmtId="0" fontId="7" fillId="0" borderId="0"/>
    <xf numFmtId="0" fontId="6" fillId="0" borderId="0"/>
    <xf numFmtId="0" fontId="8" fillId="0" borderId="0"/>
    <xf numFmtId="0" fontId="6" fillId="0" borderId="0"/>
    <xf numFmtId="44" fontId="6" fillId="0" borderId="0" applyFont="0" applyFill="0" applyBorder="0" applyAlignment="0" applyProtection="0"/>
    <xf numFmtId="44" fontId="6" fillId="0" borderId="0" applyFont="0" applyFill="0" applyBorder="0" applyAlignment="0" applyProtection="0"/>
    <xf numFmtId="0" fontId="5" fillId="0" borderId="0"/>
    <xf numFmtId="0" fontId="4" fillId="0" borderId="0"/>
    <xf numFmtId="0" fontId="4" fillId="0" borderId="0"/>
    <xf numFmtId="43" fontId="6" fillId="0" borderId="0" applyFont="0" applyFill="0" applyBorder="0" applyAlignment="0" applyProtection="0"/>
    <xf numFmtId="0" fontId="6" fillId="0" borderId="0"/>
    <xf numFmtId="0" fontId="3" fillId="0" borderId="0"/>
    <xf numFmtId="0" fontId="3" fillId="0" borderId="0"/>
    <xf numFmtId="0" fontId="2" fillId="0" borderId="0"/>
    <xf numFmtId="0" fontId="1" fillId="0" borderId="0"/>
  </cellStyleXfs>
  <cellXfs count="108">
    <xf numFmtId="0" fontId="0" fillId="0" borderId="0" xfId="0"/>
    <xf numFmtId="0" fontId="10" fillId="0" borderId="7" xfId="4" applyFont="1" applyBorder="1"/>
    <xf numFmtId="4" fontId="10" fillId="0" borderId="6" xfId="4" applyNumberFormat="1" applyFont="1" applyFill="1" applyBorder="1" applyAlignment="1">
      <alignment horizontal="center" vertical="center"/>
    </xf>
    <xf numFmtId="49" fontId="10" fillId="0" borderId="1" xfId="16" applyNumberFormat="1" applyFont="1" applyFill="1" applyBorder="1" applyAlignment="1">
      <alignment horizontal="center" vertical="center"/>
    </xf>
    <xf numFmtId="0" fontId="10" fillId="0" borderId="3" xfId="16" applyNumberFormat="1" applyFont="1" applyFill="1" applyBorder="1" applyAlignment="1">
      <alignment horizontal="justify" vertical="center"/>
    </xf>
    <xf numFmtId="0" fontId="10" fillId="0" borderId="2" xfId="16" applyFont="1" applyFill="1" applyBorder="1" applyAlignment="1">
      <alignment horizontal="center" vertical="center"/>
    </xf>
    <xf numFmtId="4" fontId="10" fillId="0" borderId="3" xfId="16" applyNumberFormat="1" applyFont="1" applyFill="1" applyBorder="1" applyAlignment="1">
      <alignment horizontal="center" vertical="center"/>
    </xf>
    <xf numFmtId="166" fontId="10" fillId="0" borderId="2" xfId="16" applyNumberFormat="1" applyFont="1" applyFill="1" applyBorder="1" applyAlignment="1">
      <alignment horizontal="center" vertical="center"/>
    </xf>
    <xf numFmtId="0" fontId="10" fillId="0" borderId="2" xfId="16" applyFont="1" applyFill="1" applyBorder="1" applyAlignment="1">
      <alignment vertical="center"/>
    </xf>
    <xf numFmtId="166" fontId="10" fillId="0" borderId="4" xfId="16" applyNumberFormat="1" applyFont="1" applyFill="1" applyBorder="1" applyAlignment="1">
      <alignment horizontal="center" vertical="center"/>
    </xf>
    <xf numFmtId="49" fontId="10" fillId="0" borderId="5" xfId="16" applyNumberFormat="1" applyFont="1" applyFill="1" applyBorder="1" applyAlignment="1">
      <alignment horizontal="center" vertical="center"/>
    </xf>
    <xf numFmtId="0" fontId="10" fillId="0" borderId="7" xfId="16" applyFont="1" applyFill="1" applyBorder="1" applyAlignment="1">
      <alignment horizontal="center" vertical="center"/>
    </xf>
    <xf numFmtId="166" fontId="10" fillId="0" borderId="7" xfId="16" applyNumberFormat="1" applyFont="1" applyFill="1" applyBorder="1" applyAlignment="1">
      <alignment horizontal="center" vertical="center"/>
    </xf>
    <xf numFmtId="0" fontId="10" fillId="0" borderId="1" xfId="16" applyFont="1" applyFill="1" applyBorder="1" applyAlignment="1">
      <alignment horizontal="center" vertical="center"/>
    </xf>
    <xf numFmtId="2" fontId="10" fillId="0" borderId="3" xfId="16" applyNumberFormat="1" applyFont="1" applyFill="1" applyBorder="1" applyAlignment="1">
      <alignment horizontal="center" vertical="center"/>
    </xf>
    <xf numFmtId="0" fontId="10" fillId="0" borderId="7" xfId="16" applyFont="1" applyFill="1" applyBorder="1" applyAlignment="1">
      <alignment vertical="center"/>
    </xf>
    <xf numFmtId="2" fontId="10" fillId="0" borderId="3" xfId="16" applyNumberFormat="1" applyFont="1" applyFill="1" applyBorder="1" applyAlignment="1">
      <alignment horizontal="center" vertical="center" wrapText="1"/>
    </xf>
    <xf numFmtId="166" fontId="10" fillId="0" borderId="2" xfId="16" applyNumberFormat="1" applyFont="1" applyFill="1" applyBorder="1" applyAlignment="1">
      <alignment horizontal="center" vertical="center" wrapText="1"/>
    </xf>
    <xf numFmtId="167" fontId="11" fillId="0" borderId="0" xfId="16" applyNumberFormat="1" applyFont="1"/>
    <xf numFmtId="0" fontId="10" fillId="0" borderId="1" xfId="0" applyFont="1" applyFill="1" applyBorder="1" applyAlignment="1">
      <alignment horizontal="center" vertical="center"/>
    </xf>
    <xf numFmtId="0" fontId="10" fillId="0" borderId="3" xfId="0" applyNumberFormat="1" applyFont="1" applyFill="1" applyBorder="1" applyAlignment="1">
      <alignment horizontal="justify" vertical="center"/>
    </xf>
    <xf numFmtId="166"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6" fillId="0" borderId="2" xfId="16" applyFont="1" applyFill="1" applyBorder="1" applyAlignment="1">
      <alignment vertical="center"/>
    </xf>
    <xf numFmtId="166" fontId="16" fillId="3" borderId="4" xfId="16" applyNumberFormat="1" applyFont="1" applyFill="1" applyBorder="1" applyAlignment="1">
      <alignment horizontal="center" vertical="center"/>
    </xf>
    <xf numFmtId="166" fontId="16" fillId="4" borderId="4" xfId="16" applyNumberFormat="1" applyFont="1" applyFill="1" applyBorder="1" applyAlignment="1">
      <alignment horizontal="center" vertical="center"/>
    </xf>
    <xf numFmtId="166" fontId="16" fillId="5" borderId="4" xfId="16" applyNumberFormat="1" applyFont="1" applyFill="1" applyBorder="1" applyAlignment="1">
      <alignment horizontal="center" vertical="center"/>
    </xf>
    <xf numFmtId="0" fontId="1" fillId="0" borderId="0" xfId="17"/>
    <xf numFmtId="0" fontId="18" fillId="0" borderId="0" xfId="6" applyFont="1" applyAlignment="1">
      <alignment horizontal="right"/>
    </xf>
    <xf numFmtId="0" fontId="6" fillId="0" borderId="0" xfId="6" applyFont="1"/>
    <xf numFmtId="168" fontId="11" fillId="0" borderId="11" xfId="8" applyNumberFormat="1" applyFont="1" applyBorder="1" applyAlignment="1">
      <alignment horizontal="center" vertical="center"/>
    </xf>
    <xf numFmtId="0" fontId="11" fillId="0" borderId="0" xfId="6" applyFont="1" applyAlignment="1">
      <alignment horizontal="right" vertical="center"/>
    </xf>
    <xf numFmtId="0" fontId="11" fillId="0" borderId="0" xfId="6" applyFont="1" applyAlignment="1">
      <alignment vertical="center"/>
    </xf>
    <xf numFmtId="168" fontId="11" fillId="0" borderId="0" xfId="8" applyNumberFormat="1" applyFont="1" applyBorder="1" applyAlignment="1">
      <alignment horizontal="center" vertical="center"/>
    </xf>
    <xf numFmtId="168" fontId="11" fillId="0" borderId="12" xfId="8" applyNumberFormat="1" applyFont="1" applyBorder="1" applyAlignment="1">
      <alignment horizontal="center" vertical="center"/>
    </xf>
    <xf numFmtId="44" fontId="11" fillId="0" borderId="13" xfId="8" applyNumberFormat="1" applyFont="1" applyBorder="1" applyAlignment="1">
      <alignment horizontal="center" vertical="center"/>
    </xf>
    <xf numFmtId="0" fontId="11" fillId="0" borderId="0" xfId="6" applyFont="1"/>
    <xf numFmtId="0" fontId="9" fillId="0" borderId="0" xfId="6" applyFont="1"/>
    <xf numFmtId="0" fontId="9" fillId="0" borderId="0" xfId="6" applyFont="1" applyAlignment="1">
      <alignment vertical="center"/>
    </xf>
    <xf numFmtId="0" fontId="11" fillId="0" borderId="0" xfId="6" applyFont="1" applyAlignment="1">
      <alignment horizontal="left" vertical="center"/>
    </xf>
    <xf numFmtId="0" fontId="10" fillId="0" borderId="0" xfId="6" applyFont="1"/>
    <xf numFmtId="44" fontId="11" fillId="0" borderId="11" xfId="8" applyNumberFormat="1" applyFont="1" applyBorder="1" applyAlignment="1">
      <alignment horizontal="center" vertical="center"/>
    </xf>
    <xf numFmtId="0" fontId="11" fillId="0" borderId="0" xfId="6" applyFont="1" applyAlignment="1">
      <alignment horizontal="center"/>
    </xf>
    <xf numFmtId="0" fontId="12" fillId="2" borderId="14" xfId="4" applyFont="1" applyFill="1" applyBorder="1" applyAlignment="1">
      <alignment horizontal="center" vertical="center"/>
    </xf>
    <xf numFmtId="2" fontId="12" fillId="2" borderId="14" xfId="4" applyNumberFormat="1" applyFont="1" applyFill="1" applyBorder="1" applyAlignment="1">
      <alignment horizontal="center" vertical="center"/>
    </xf>
    <xf numFmtId="0" fontId="12" fillId="0" borderId="16" xfId="4" applyFont="1" applyFill="1" applyBorder="1" applyAlignment="1">
      <alignment horizontal="center" vertical="center"/>
    </xf>
    <xf numFmtId="0" fontId="12" fillId="0" borderId="17" xfId="4" applyFont="1" applyFill="1" applyBorder="1" applyAlignment="1">
      <alignment horizontal="center" vertical="center"/>
    </xf>
    <xf numFmtId="2" fontId="12" fillId="0" borderId="17" xfId="4" applyNumberFormat="1" applyFont="1" applyFill="1" applyBorder="1" applyAlignment="1">
      <alignment horizontal="center" vertical="center"/>
    </xf>
    <xf numFmtId="0" fontId="12" fillId="0" borderId="18" xfId="4" applyFont="1" applyFill="1" applyBorder="1" applyAlignment="1">
      <alignment horizontal="center" vertical="center"/>
    </xf>
    <xf numFmtId="2" fontId="10" fillId="0" borderId="3" xfId="0" applyNumberFormat="1" applyFont="1" applyFill="1" applyBorder="1" applyAlignment="1">
      <alignment horizontal="center" vertical="center"/>
    </xf>
    <xf numFmtId="0" fontId="16" fillId="0" borderId="2" xfId="0" applyFont="1" applyFill="1" applyBorder="1" applyAlignment="1">
      <alignment vertical="center"/>
    </xf>
    <xf numFmtId="0" fontId="10" fillId="0" borderId="2" xfId="0" applyNumberFormat="1" applyFont="1" applyFill="1" applyBorder="1" applyAlignment="1">
      <alignment horizontal="justify" vertical="center"/>
    </xf>
    <xf numFmtId="2" fontId="10" fillId="0" borderId="2" xfId="0" applyNumberFormat="1" applyFont="1" applyFill="1" applyBorder="1" applyAlignment="1">
      <alignment horizontal="center" vertical="center"/>
    </xf>
    <xf numFmtId="0" fontId="10" fillId="0" borderId="6" xfId="16" applyNumberFormat="1" applyFont="1" applyFill="1" applyBorder="1" applyAlignment="1">
      <alignment horizontal="justify" vertical="center"/>
    </xf>
    <xf numFmtId="0" fontId="10" fillId="0" borderId="3" xfId="0" applyFont="1" applyFill="1" applyBorder="1" applyAlignment="1">
      <alignment horizontal="justify" vertical="center" wrapText="1"/>
    </xf>
    <xf numFmtId="0" fontId="10" fillId="0" borderId="3" xfId="16" applyNumberFormat="1" applyFont="1" applyFill="1" applyBorder="1" applyAlignment="1">
      <alignment horizontal="justify" vertical="center" wrapText="1"/>
    </xf>
    <xf numFmtId="0" fontId="10" fillId="0" borderId="3" xfId="16" applyFont="1" applyFill="1" applyBorder="1" applyAlignment="1">
      <alignment horizontal="justify" vertical="center" wrapText="1"/>
    </xf>
    <xf numFmtId="166" fontId="9" fillId="0" borderId="0" xfId="16" applyNumberFormat="1" applyFont="1"/>
    <xf numFmtId="0" fontId="9" fillId="0" borderId="0" xfId="16" applyFont="1"/>
    <xf numFmtId="167" fontId="10" fillId="0" borderId="10" xfId="0" applyNumberFormat="1" applyFont="1" applyFill="1" applyBorder="1" applyAlignment="1">
      <alignment horizontal="center" vertical="center"/>
    </xf>
    <xf numFmtId="0" fontId="9" fillId="0" borderId="0" xfId="16" applyFont="1" applyAlignment="1">
      <alignment vertical="center"/>
    </xf>
    <xf numFmtId="0" fontId="11" fillId="0" borderId="0" xfId="16" applyFont="1"/>
    <xf numFmtId="0" fontId="9" fillId="0" borderId="0" xfId="16" applyFont="1" applyFill="1" applyBorder="1"/>
    <xf numFmtId="166" fontId="9" fillId="0" borderId="0" xfId="16" applyNumberFormat="1" applyFont="1" applyFill="1" applyBorder="1"/>
    <xf numFmtId="0" fontId="22" fillId="0" borderId="0" xfId="16" applyFont="1"/>
    <xf numFmtId="0" fontId="6" fillId="0" borderId="0" xfId="0" applyFont="1" applyFill="1" applyBorder="1"/>
    <xf numFmtId="166" fontId="9" fillId="0" borderId="0" xfId="16" applyNumberFormat="1" applyFont="1" applyFill="1"/>
    <xf numFmtId="0" fontId="9" fillId="0" borderId="0" xfId="16" applyFont="1" applyFill="1"/>
    <xf numFmtId="167" fontId="9" fillId="0" borderId="0" xfId="16" applyNumberFormat="1" applyFont="1"/>
    <xf numFmtId="44" fontId="9" fillId="0" borderId="0" xfId="16" applyNumberFormat="1" applyFont="1"/>
    <xf numFmtId="0" fontId="11" fillId="0" borderId="0" xfId="6" applyFont="1" applyAlignment="1">
      <alignment horizontal="left" vertical="center"/>
    </xf>
    <xf numFmtId="0" fontId="13" fillId="0" borderId="0" xfId="17" applyFont="1" applyAlignment="1">
      <alignment horizontal="center"/>
    </xf>
    <xf numFmtId="0" fontId="14" fillId="0" borderId="0" xfId="17" applyFont="1" applyAlignment="1">
      <alignment horizontal="center"/>
    </xf>
    <xf numFmtId="0" fontId="15" fillId="0" borderId="0" xfId="17" applyFont="1" applyAlignment="1">
      <alignment horizontal="center" vertical="center" wrapText="1"/>
    </xf>
    <xf numFmtId="0" fontId="12" fillId="0" borderId="0" xfId="6" applyFont="1" applyAlignment="1">
      <alignment horizontal="left" vertical="center" wrapText="1"/>
    </xf>
    <xf numFmtId="0" fontId="1" fillId="0" borderId="0" xfId="17" applyAlignment="1">
      <alignment horizontal="justify" vertical="center" wrapText="1"/>
    </xf>
    <xf numFmtId="0" fontId="19" fillId="0" borderId="0" xfId="16" applyFont="1" applyAlignment="1">
      <alignment horizontal="center"/>
    </xf>
    <xf numFmtId="0" fontId="20" fillId="0" borderId="0" xfId="16" applyFont="1" applyAlignment="1">
      <alignment horizontal="center"/>
    </xf>
    <xf numFmtId="0" fontId="21" fillId="0" borderId="0" xfId="16" applyFont="1" applyAlignment="1">
      <alignment horizontal="center" wrapText="1"/>
    </xf>
    <xf numFmtId="0" fontId="9" fillId="0" borderId="0" xfId="16" applyFont="1" applyAlignment="1">
      <alignment horizontal="justify" wrapText="1"/>
    </xf>
    <xf numFmtId="0" fontId="17" fillId="3" borderId="15" xfId="4" applyFont="1" applyFill="1" applyBorder="1" applyAlignment="1">
      <alignment horizontal="left" vertical="top" wrapText="1"/>
    </xf>
    <xf numFmtId="0" fontId="17" fillId="3" borderId="6" xfId="4" applyFont="1" applyFill="1" applyBorder="1" applyAlignment="1">
      <alignment horizontal="left" vertical="top" wrapText="1"/>
    </xf>
    <xf numFmtId="0" fontId="17" fillId="3" borderId="8" xfId="4" applyFont="1" applyFill="1" applyBorder="1" applyAlignment="1">
      <alignment horizontal="left" vertical="top" wrapText="1"/>
    </xf>
    <xf numFmtId="0" fontId="16" fillId="3" borderId="9" xfId="16" applyFont="1" applyFill="1" applyBorder="1" applyAlignment="1">
      <alignment horizontal="left" vertical="center" wrapText="1"/>
    </xf>
    <xf numFmtId="0" fontId="16" fillId="3" borderId="3" xfId="16" applyFont="1" applyFill="1" applyBorder="1" applyAlignment="1">
      <alignment horizontal="left" vertical="center" wrapText="1"/>
    </xf>
    <xf numFmtId="0" fontId="16" fillId="3" borderId="4" xfId="16" applyFont="1" applyFill="1" applyBorder="1" applyAlignment="1">
      <alignment horizontal="left" vertical="center" wrapText="1"/>
    </xf>
    <xf numFmtId="0" fontId="16" fillId="3" borderId="9" xfId="16" applyFont="1" applyFill="1" applyBorder="1" applyAlignment="1">
      <alignment horizontal="right" vertical="center" wrapText="1"/>
    </xf>
    <xf numFmtId="0" fontId="16" fillId="3" borderId="3" xfId="16" applyFont="1" applyFill="1" applyBorder="1" applyAlignment="1">
      <alignment horizontal="right" vertical="center" wrapText="1"/>
    </xf>
    <xf numFmtId="0" fontId="16" fillId="3" borderId="10" xfId="16" applyFont="1" applyFill="1" applyBorder="1" applyAlignment="1">
      <alignment horizontal="right" vertical="center" wrapText="1"/>
    </xf>
    <xf numFmtId="0" fontId="16" fillId="3" borderId="10" xfId="16" applyFont="1" applyFill="1" applyBorder="1" applyAlignment="1">
      <alignment horizontal="left" vertical="center" wrapText="1"/>
    </xf>
    <xf numFmtId="0" fontId="16" fillId="3" borderId="9" xfId="4" applyFont="1" applyFill="1" applyBorder="1" applyAlignment="1">
      <alignment horizontal="right" vertical="top" wrapText="1"/>
    </xf>
    <xf numFmtId="0" fontId="16" fillId="3" borderId="3" xfId="4" applyFont="1" applyFill="1" applyBorder="1" applyAlignment="1">
      <alignment horizontal="right" vertical="top" wrapText="1"/>
    </xf>
    <xf numFmtId="0" fontId="16" fillId="3" borderId="10" xfId="4" applyFont="1" applyFill="1" applyBorder="1" applyAlignment="1">
      <alignment horizontal="right" vertical="top" wrapText="1"/>
    </xf>
    <xf numFmtId="0" fontId="17" fillId="3" borderId="9" xfId="4" applyFont="1" applyFill="1" applyBorder="1" applyAlignment="1">
      <alignment horizontal="left" vertical="top" wrapText="1"/>
    </xf>
    <xf numFmtId="0" fontId="17" fillId="3" borderId="3" xfId="4" applyFont="1" applyFill="1" applyBorder="1" applyAlignment="1">
      <alignment horizontal="left" vertical="top" wrapText="1"/>
    </xf>
    <xf numFmtId="0" fontId="17" fillId="3" borderId="4" xfId="4" applyFont="1" applyFill="1" applyBorder="1" applyAlignment="1">
      <alignment horizontal="left" vertical="top" wrapText="1"/>
    </xf>
    <xf numFmtId="0" fontId="17" fillId="3" borderId="9" xfId="16" applyFont="1" applyFill="1" applyBorder="1" applyAlignment="1">
      <alignment horizontal="left" vertical="center" wrapText="1"/>
    </xf>
    <xf numFmtId="0" fontId="17" fillId="3" borderId="3" xfId="16" applyFont="1" applyFill="1" applyBorder="1" applyAlignment="1">
      <alignment horizontal="left" vertical="center" wrapText="1"/>
    </xf>
    <xf numFmtId="0" fontId="17" fillId="3" borderId="4" xfId="16" applyFont="1" applyFill="1" applyBorder="1" applyAlignment="1">
      <alignment horizontal="left" vertical="center" wrapText="1"/>
    </xf>
    <xf numFmtId="0" fontId="16" fillId="4" borderId="9" xfId="16" applyFont="1" applyFill="1" applyBorder="1" applyAlignment="1">
      <alignment horizontal="left" vertical="center" wrapText="1"/>
    </xf>
    <xf numFmtId="0" fontId="16" fillId="4" borderId="3" xfId="16" applyFont="1" applyFill="1" applyBorder="1" applyAlignment="1">
      <alignment horizontal="left" vertical="center" wrapText="1"/>
    </xf>
    <xf numFmtId="0" fontId="16" fillId="4" borderId="4" xfId="16" applyFont="1" applyFill="1" applyBorder="1" applyAlignment="1">
      <alignment horizontal="left" vertical="center" wrapText="1"/>
    </xf>
    <xf numFmtId="0" fontId="16" fillId="4" borderId="9" xfId="16" applyFont="1" applyFill="1" applyBorder="1" applyAlignment="1">
      <alignment horizontal="right" vertical="center" wrapText="1"/>
    </xf>
    <xf numFmtId="0" fontId="16" fillId="4" borderId="3" xfId="16" applyFont="1" applyFill="1" applyBorder="1" applyAlignment="1">
      <alignment horizontal="right" vertical="center" wrapText="1"/>
    </xf>
    <xf numFmtId="0" fontId="16" fillId="4" borderId="10" xfId="16" applyFont="1" applyFill="1" applyBorder="1" applyAlignment="1">
      <alignment horizontal="right" vertical="center" wrapText="1"/>
    </xf>
    <xf numFmtId="0" fontId="16" fillId="5" borderId="9" xfId="16" applyFont="1" applyFill="1" applyBorder="1" applyAlignment="1">
      <alignment horizontal="right" vertical="center"/>
    </xf>
    <xf numFmtId="0" fontId="16" fillId="5" borderId="3" xfId="16" applyFont="1" applyFill="1" applyBorder="1" applyAlignment="1">
      <alignment horizontal="right" vertical="center"/>
    </xf>
    <xf numFmtId="0" fontId="16" fillId="5" borderId="10" xfId="16" applyFont="1" applyFill="1" applyBorder="1" applyAlignment="1">
      <alignment horizontal="right" vertical="center"/>
    </xf>
  </cellXfs>
  <cellStyles count="18">
    <cellStyle name="Euro" xfId="1"/>
    <cellStyle name="Millares 2" xfId="2"/>
    <cellStyle name="Millares 2 2 3" xfId="12"/>
    <cellStyle name="Moneda 2" xfId="7"/>
    <cellStyle name="Moneda 3" xfId="8"/>
    <cellStyle name="Normal" xfId="0" builtinId="0"/>
    <cellStyle name="Normal 2" xfId="3"/>
    <cellStyle name="Normal 2 2" xfId="6"/>
    <cellStyle name="Normal 2 2 2" xfId="13"/>
    <cellStyle name="Normal 2_CAT._DE_CPTOS._EDIF._DE_9_AUL._DE_2_NIVS." xfId="4"/>
    <cellStyle name="Normal 3" xfId="5"/>
    <cellStyle name="Normal 4" xfId="9"/>
    <cellStyle name="Normal 4 2" xfId="11"/>
    <cellStyle name="Normal 4 3" xfId="15"/>
    <cellStyle name="Normal 5" xfId="10"/>
    <cellStyle name="Normal 6" xfId="14"/>
    <cellStyle name="Normal 7" xfId="16"/>
    <cellStyle name="Normal 8"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180975</xdr:rowOff>
    </xdr:from>
    <xdr:to>
      <xdr:col>1</xdr:col>
      <xdr:colOff>485775</xdr:colOff>
      <xdr:row>3</xdr:row>
      <xdr:rowOff>171450</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390525" y="180975"/>
          <a:ext cx="857250" cy="5619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57150</xdr:rowOff>
    </xdr:from>
    <xdr:to>
      <xdr:col>1</xdr:col>
      <xdr:colOff>875411</xdr:colOff>
      <xdr:row>3</xdr:row>
      <xdr:rowOff>180975</xdr:rowOff>
    </xdr:to>
    <xdr:pic>
      <xdr:nvPicPr>
        <xdr:cNvPr id="2" name="Imagen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85875" y="247650"/>
          <a:ext cx="865886" cy="847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bras3\Documents\X&#243;chitl\2019\AMP%20LAB%20DE%20PRODUCTOS%20PECUARIOS\GENERADOR%20AMP%20PECUARIOS%20PE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es"/>
      <sheetName val="Cimentacion"/>
      <sheetName val="Estructura"/>
      <sheetName val="Albañilería"/>
      <sheetName val="Cancelería y Herrería"/>
      <sheetName val="Instalaciones"/>
      <sheetName val="Obra Exterior"/>
    </sheetNames>
    <sheetDataSet>
      <sheetData sheetId="0">
        <row r="18">
          <cell r="K18">
            <v>121.5</v>
          </cell>
        </row>
        <row r="23">
          <cell r="K23">
            <v>1.2092499999999999</v>
          </cell>
        </row>
        <row r="33">
          <cell r="K33">
            <v>15.355</v>
          </cell>
        </row>
        <row r="39">
          <cell r="K39">
            <v>20.8</v>
          </cell>
        </row>
        <row r="55">
          <cell r="K55">
            <v>172.5</v>
          </cell>
        </row>
      </sheetData>
      <sheetData sheetId="1">
        <row r="14">
          <cell r="K14">
            <v>225</v>
          </cell>
        </row>
        <row r="36">
          <cell r="K36">
            <v>74.400000000000006</v>
          </cell>
        </row>
        <row r="40">
          <cell r="K40">
            <v>9.8793600000000001</v>
          </cell>
        </row>
        <row r="66">
          <cell r="K66">
            <v>1081.47677</v>
          </cell>
        </row>
        <row r="80">
          <cell r="K80">
            <v>59.903999999999996</v>
          </cell>
        </row>
        <row r="92">
          <cell r="K92">
            <v>785.37899999999991</v>
          </cell>
        </row>
        <row r="110">
          <cell r="K110">
            <v>118.93210000000002</v>
          </cell>
        </row>
        <row r="122">
          <cell r="K122">
            <v>22.755910000000004</v>
          </cell>
        </row>
        <row r="134">
          <cell r="K134">
            <v>21.6</v>
          </cell>
        </row>
        <row r="142">
          <cell r="K142">
            <v>38.200000000000003</v>
          </cell>
        </row>
        <row r="148">
          <cell r="K148">
            <v>87.13094000000001</v>
          </cell>
        </row>
        <row r="163">
          <cell r="K163">
            <v>55.43</v>
          </cell>
        </row>
      </sheetData>
      <sheetData sheetId="2">
        <row r="18">
          <cell r="K18">
            <v>59.434799999999996</v>
          </cell>
        </row>
        <row r="48">
          <cell r="K48">
            <v>144.78000000000003</v>
          </cell>
        </row>
        <row r="84">
          <cell r="K84">
            <v>2768.5629300000005</v>
          </cell>
        </row>
        <row r="91">
          <cell r="K91">
            <v>41.114879999999999</v>
          </cell>
        </row>
        <row r="104">
          <cell r="K104">
            <v>924.79919999999993</v>
          </cell>
        </row>
        <row r="110">
          <cell r="K110">
            <v>1156.9254000000001</v>
          </cell>
        </row>
        <row r="119">
          <cell r="K119">
            <v>31.588580000000004</v>
          </cell>
        </row>
        <row r="125">
          <cell r="K125">
            <v>8.4680800000000005</v>
          </cell>
        </row>
      </sheetData>
      <sheetData sheetId="3">
        <row r="15">
          <cell r="K15">
            <v>35.89</v>
          </cell>
        </row>
        <row r="29">
          <cell r="K29">
            <v>35.89</v>
          </cell>
        </row>
        <row r="38">
          <cell r="K38">
            <v>20.96</v>
          </cell>
        </row>
        <row r="43">
          <cell r="K43">
            <v>18.399999999999999</v>
          </cell>
        </row>
        <row r="54">
          <cell r="K54">
            <v>32.336000000000006</v>
          </cell>
        </row>
        <row r="63">
          <cell r="K63">
            <v>43.904000000000011</v>
          </cell>
        </row>
        <row r="68">
          <cell r="K68">
            <v>12.8</v>
          </cell>
        </row>
        <row r="76">
          <cell r="K76">
            <v>143.85799999999998</v>
          </cell>
        </row>
        <row r="83">
          <cell r="K83">
            <v>70.775999999999996</v>
          </cell>
        </row>
        <row r="90">
          <cell r="K90">
            <v>75.98</v>
          </cell>
        </row>
        <row r="98">
          <cell r="K98">
            <v>207.55</v>
          </cell>
        </row>
        <row r="108">
          <cell r="K108">
            <v>123.64</v>
          </cell>
        </row>
        <row r="166">
          <cell r="K166">
            <v>143.85799999999998</v>
          </cell>
        </row>
        <row r="173">
          <cell r="K173">
            <v>192.45</v>
          </cell>
        </row>
      </sheetData>
      <sheetData sheetId="4">
        <row r="14">
          <cell r="K14">
            <v>4</v>
          </cell>
        </row>
        <row r="26">
          <cell r="K26">
            <v>3</v>
          </cell>
        </row>
        <row r="40">
          <cell r="K40">
            <v>20.480000000000004</v>
          </cell>
        </row>
      </sheetData>
      <sheetData sheetId="5">
        <row r="22">
          <cell r="K22">
            <v>2</v>
          </cell>
        </row>
        <row r="46">
          <cell r="K46">
            <v>56</v>
          </cell>
        </row>
        <row r="54">
          <cell r="K54">
            <v>35</v>
          </cell>
        </row>
        <row r="63">
          <cell r="K63">
            <v>3</v>
          </cell>
        </row>
        <row r="74">
          <cell r="K74">
            <v>4</v>
          </cell>
        </row>
        <row r="84">
          <cell r="K84">
            <v>4</v>
          </cell>
        </row>
        <row r="91">
          <cell r="K91">
            <v>2</v>
          </cell>
        </row>
        <row r="117">
          <cell r="K117">
            <v>79</v>
          </cell>
        </row>
        <row r="126">
          <cell r="K126">
            <v>16</v>
          </cell>
        </row>
        <row r="132">
          <cell r="K132">
            <v>4</v>
          </cell>
        </row>
        <row r="140">
          <cell r="K140">
            <v>25</v>
          </cell>
        </row>
        <row r="147">
          <cell r="K147">
            <v>10</v>
          </cell>
        </row>
        <row r="159">
          <cell r="K159">
            <v>17</v>
          </cell>
        </row>
        <row r="165">
          <cell r="K165">
            <v>31</v>
          </cell>
        </row>
        <row r="175">
          <cell r="K175">
            <v>10</v>
          </cell>
        </row>
        <row r="190">
          <cell r="K190">
            <v>27</v>
          </cell>
        </row>
        <row r="196">
          <cell r="K196">
            <v>22</v>
          </cell>
        </row>
        <row r="204">
          <cell r="K204">
            <v>25</v>
          </cell>
        </row>
        <row r="212">
          <cell r="K212">
            <v>4</v>
          </cell>
        </row>
        <row r="238">
          <cell r="K238">
            <v>3</v>
          </cell>
        </row>
        <row r="242">
          <cell r="K242">
            <v>11</v>
          </cell>
        </row>
        <row r="246">
          <cell r="K246">
            <v>7</v>
          </cell>
        </row>
        <row r="250">
          <cell r="K250">
            <v>1</v>
          </cell>
        </row>
        <row r="254">
          <cell r="K254">
            <v>2</v>
          </cell>
        </row>
        <row r="264">
          <cell r="K264">
            <v>1350</v>
          </cell>
        </row>
        <row r="269">
          <cell r="K269">
            <v>130</v>
          </cell>
        </row>
        <row r="273">
          <cell r="K273">
            <v>500</v>
          </cell>
        </row>
        <row r="306">
          <cell r="K306">
            <v>5</v>
          </cell>
        </row>
        <row r="315">
          <cell r="K315">
            <v>5</v>
          </cell>
        </row>
      </sheetData>
      <sheetData sheetId="6">
        <row r="17">
          <cell r="K17">
            <v>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3"/>
  <sheetViews>
    <sheetView tabSelected="1" view="pageBreakPreview" zoomScaleNormal="85" zoomScaleSheetLayoutView="100" workbookViewId="0">
      <selection activeCell="J29" sqref="J29"/>
    </sheetView>
  </sheetViews>
  <sheetFormatPr baseColWidth="10" defaultRowHeight="15" x14ac:dyDescent="0.25"/>
  <cols>
    <col min="1" max="9" width="8.7109375" style="27" customWidth="1"/>
    <col min="10" max="10" width="20.7109375" style="27" customWidth="1"/>
    <col min="11" max="16384" width="11.42578125" style="27"/>
  </cols>
  <sheetData>
    <row r="3" spans="1:10" ht="26.25" x14ac:dyDescent="0.4">
      <c r="A3" s="71" t="s">
        <v>7</v>
      </c>
      <c r="B3" s="71"/>
      <c r="C3" s="71"/>
      <c r="D3" s="71"/>
      <c r="E3" s="71"/>
      <c r="F3" s="71"/>
      <c r="G3" s="71"/>
      <c r="H3" s="71"/>
      <c r="I3" s="71"/>
      <c r="J3" s="71"/>
    </row>
    <row r="4" spans="1:10" ht="15.75" x14ac:dyDescent="0.25">
      <c r="A4" s="72" t="s">
        <v>31</v>
      </c>
      <c r="B4" s="72"/>
      <c r="C4" s="72"/>
      <c r="D4" s="72"/>
      <c r="E4" s="72"/>
      <c r="F4" s="72"/>
      <c r="G4" s="72"/>
      <c r="H4" s="72"/>
      <c r="I4" s="72"/>
      <c r="J4" s="72"/>
    </row>
    <row r="6" spans="1:10" ht="52.5" customHeight="1" x14ac:dyDescent="0.25">
      <c r="A6" s="73" t="s">
        <v>198</v>
      </c>
      <c r="B6" s="73"/>
      <c r="C6" s="73"/>
      <c r="D6" s="73"/>
      <c r="E6" s="73"/>
      <c r="F6" s="73"/>
      <c r="G6" s="73"/>
      <c r="H6" s="73"/>
      <c r="I6" s="73"/>
      <c r="J6" s="73"/>
    </row>
    <row r="8" spans="1:10" ht="15.75" x14ac:dyDescent="0.25">
      <c r="A8" s="74" t="s">
        <v>27</v>
      </c>
      <c r="B8" s="74"/>
      <c r="C8" s="74"/>
      <c r="D8" s="74"/>
      <c r="E8" s="74"/>
      <c r="F8" s="74"/>
      <c r="G8" s="74"/>
      <c r="H8" s="74"/>
      <c r="I8" s="74"/>
      <c r="J8" s="74"/>
    </row>
    <row r="10" spans="1:10" ht="212.25" customHeight="1" x14ac:dyDescent="0.25">
      <c r="A10" s="75" t="s">
        <v>197</v>
      </c>
      <c r="B10" s="75"/>
      <c r="C10" s="75"/>
      <c r="D10" s="75"/>
      <c r="E10" s="75"/>
      <c r="F10" s="75"/>
      <c r="G10" s="75"/>
      <c r="H10" s="75"/>
      <c r="I10" s="75"/>
      <c r="J10" s="75"/>
    </row>
    <row r="14" spans="1:10" x14ac:dyDescent="0.25">
      <c r="A14" s="40"/>
      <c r="B14" s="36"/>
      <c r="C14" s="36" t="s">
        <v>196</v>
      </c>
      <c r="D14" s="36"/>
      <c r="E14" s="37"/>
      <c r="F14" s="37"/>
      <c r="G14" s="37"/>
      <c r="H14" s="36"/>
      <c r="I14" s="36"/>
      <c r="J14" s="42" t="s">
        <v>195</v>
      </c>
    </row>
    <row r="15" spans="1:10" x14ac:dyDescent="0.25">
      <c r="A15" s="40"/>
      <c r="B15" s="36"/>
      <c r="C15" s="36"/>
      <c r="D15" s="36"/>
      <c r="E15" s="37"/>
      <c r="F15" s="37"/>
      <c r="G15" s="37"/>
      <c r="H15" s="36"/>
      <c r="I15" s="36"/>
      <c r="J15" s="42" t="s">
        <v>194</v>
      </c>
    </row>
    <row r="16" spans="1:10" x14ac:dyDescent="0.25">
      <c r="A16" s="40"/>
      <c r="B16" s="36"/>
      <c r="C16" s="36"/>
      <c r="D16" s="36"/>
      <c r="E16" s="37"/>
      <c r="F16" s="37"/>
      <c r="G16" s="37"/>
      <c r="H16" s="36"/>
      <c r="I16" s="36"/>
      <c r="J16" s="36"/>
    </row>
    <row r="17" spans="1:10" x14ac:dyDescent="0.25">
      <c r="A17" s="40"/>
      <c r="B17" s="36" t="s">
        <v>193</v>
      </c>
      <c r="C17" s="70" t="s">
        <v>192</v>
      </c>
      <c r="D17" s="70"/>
      <c r="E17" s="70"/>
      <c r="F17" s="37"/>
      <c r="G17" s="37"/>
      <c r="H17" s="36"/>
      <c r="I17" s="36"/>
      <c r="J17" s="41">
        <f>'PRESUPUESTO LICITACIÓN'!G18</f>
        <v>0</v>
      </c>
    </row>
    <row r="18" spans="1:10" x14ac:dyDescent="0.25">
      <c r="A18" s="40"/>
      <c r="B18" s="36" t="s">
        <v>191</v>
      </c>
      <c r="C18" s="70" t="s">
        <v>190</v>
      </c>
      <c r="D18" s="70"/>
      <c r="E18" s="70"/>
      <c r="F18" s="37"/>
      <c r="G18" s="37"/>
      <c r="H18" s="36"/>
      <c r="I18" s="36"/>
      <c r="J18" s="41">
        <f>'PRESUPUESTO LICITACIÓN'!G38</f>
        <v>0</v>
      </c>
    </row>
    <row r="19" spans="1:10" x14ac:dyDescent="0.25">
      <c r="A19" s="40"/>
      <c r="B19" s="36" t="s">
        <v>189</v>
      </c>
      <c r="C19" s="70" t="s">
        <v>188</v>
      </c>
      <c r="D19" s="70"/>
      <c r="E19" s="70"/>
      <c r="F19" s="37"/>
      <c r="G19" s="37"/>
      <c r="H19" s="36"/>
      <c r="I19" s="36"/>
      <c r="J19" s="41">
        <f>'PRESUPUESTO LICITACIÓN'!G51</f>
        <v>0</v>
      </c>
    </row>
    <row r="20" spans="1:10" x14ac:dyDescent="0.25">
      <c r="A20" s="40"/>
      <c r="B20" s="36" t="s">
        <v>187</v>
      </c>
      <c r="C20" s="70" t="s">
        <v>186</v>
      </c>
      <c r="D20" s="70"/>
      <c r="E20" s="70"/>
      <c r="F20" s="37"/>
      <c r="G20" s="37"/>
      <c r="H20" s="36"/>
      <c r="I20" s="36"/>
      <c r="J20" s="41">
        <f>'PRESUPUESTO LICITACIÓN'!G71</f>
        <v>0</v>
      </c>
    </row>
    <row r="21" spans="1:10" x14ac:dyDescent="0.25">
      <c r="A21" s="40"/>
      <c r="B21" s="36" t="s">
        <v>185</v>
      </c>
      <c r="C21" s="32" t="s">
        <v>184</v>
      </c>
      <c r="D21" s="32"/>
      <c r="E21" s="38"/>
      <c r="F21" s="37"/>
      <c r="G21" s="37"/>
      <c r="H21" s="36"/>
      <c r="I21" s="36"/>
      <c r="J21" s="35">
        <f>'PRESUPUESTO LICITACIÓN'!G76</f>
        <v>0</v>
      </c>
    </row>
    <row r="22" spans="1:10" x14ac:dyDescent="0.25">
      <c r="A22" s="40"/>
      <c r="B22" s="36" t="s">
        <v>183</v>
      </c>
      <c r="C22" s="70" t="s">
        <v>182</v>
      </c>
      <c r="D22" s="70"/>
      <c r="E22" s="38"/>
      <c r="F22" s="37"/>
      <c r="G22" s="37"/>
      <c r="H22" s="36"/>
      <c r="I22" s="36"/>
      <c r="J22" s="35">
        <f>'PRESUPUESTO LICITACIÓN'!G124</f>
        <v>0</v>
      </c>
    </row>
    <row r="23" spans="1:10" x14ac:dyDescent="0.25">
      <c r="A23" s="40"/>
      <c r="B23" s="36" t="s">
        <v>181</v>
      </c>
      <c r="C23" s="39" t="s">
        <v>180</v>
      </c>
      <c r="D23" s="39"/>
      <c r="E23" s="38"/>
      <c r="F23" s="37"/>
      <c r="G23" s="37"/>
      <c r="H23" s="36"/>
      <c r="I23" s="36"/>
      <c r="J23" s="35">
        <f>'PRESUPUESTO LICITACIÓN'!G129</f>
        <v>0</v>
      </c>
    </row>
    <row r="28" spans="1:10" x14ac:dyDescent="0.25">
      <c r="H28" s="32"/>
      <c r="I28" s="31" t="s">
        <v>179</v>
      </c>
      <c r="J28" s="33">
        <f>SUM(J17:J27)</f>
        <v>0</v>
      </c>
    </row>
    <row r="29" spans="1:10" x14ac:dyDescent="0.25">
      <c r="H29" s="32"/>
      <c r="I29" s="31"/>
      <c r="J29" s="34"/>
    </row>
    <row r="30" spans="1:10" x14ac:dyDescent="0.25">
      <c r="H30" s="32"/>
      <c r="I30" s="31" t="s">
        <v>178</v>
      </c>
      <c r="J30" s="30">
        <f>+J28*0.16</f>
        <v>0</v>
      </c>
    </row>
    <row r="31" spans="1:10" x14ac:dyDescent="0.25">
      <c r="H31" s="32"/>
      <c r="I31" s="31"/>
      <c r="J31" s="33"/>
    </row>
    <row r="32" spans="1:10" x14ac:dyDescent="0.25">
      <c r="H32" s="32"/>
      <c r="I32" s="31" t="s">
        <v>177</v>
      </c>
      <c r="J32" s="30">
        <f>ROUND(J28+J30,2)</f>
        <v>0</v>
      </c>
    </row>
    <row r="33" spans="8:10" x14ac:dyDescent="0.25">
      <c r="H33" s="29"/>
      <c r="I33" s="29"/>
      <c r="J33" s="28"/>
    </row>
  </sheetData>
  <mergeCells count="10">
    <mergeCell ref="C17:E17"/>
    <mergeCell ref="C18:E18"/>
    <mergeCell ref="C22:D22"/>
    <mergeCell ref="A3:J3"/>
    <mergeCell ref="A4:J4"/>
    <mergeCell ref="A6:J6"/>
    <mergeCell ref="A8:J8"/>
    <mergeCell ref="A10:J10"/>
    <mergeCell ref="C19:E19"/>
    <mergeCell ref="C20:E20"/>
  </mergeCells>
  <pageMargins left="0.7" right="0.7" top="0.75" bottom="0.75" header="0.3" footer="0.3"/>
  <pageSetup scale="8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40"/>
  <sheetViews>
    <sheetView view="pageBreakPreview" topLeftCell="A101" zoomScaleNormal="145" zoomScaleSheetLayoutView="100" workbookViewId="0">
      <pane ySplit="11445" topLeftCell="A131"/>
      <selection activeCell="L8" sqref="L8"/>
      <selection pane="bottomLeft" activeCell="A131" sqref="A131"/>
    </sheetView>
  </sheetViews>
  <sheetFormatPr baseColWidth="10" defaultColWidth="11.42578125" defaultRowHeight="15" x14ac:dyDescent="0.25"/>
  <cols>
    <col min="1" max="1" width="17.7109375" style="58" customWidth="1"/>
    <col min="2" max="2" width="49.140625" style="60" customWidth="1"/>
    <col min="3" max="4" width="11.42578125" style="58"/>
    <col min="5" max="5" width="13.42578125" style="58" customWidth="1"/>
    <col min="6" max="6" width="23.140625" style="58" customWidth="1"/>
    <col min="7" max="7" width="14.85546875" style="58" customWidth="1"/>
    <col min="8" max="8" width="1.140625" style="58" customWidth="1"/>
    <col min="9" max="9" width="12.85546875" style="58" bestFit="1" customWidth="1"/>
    <col min="10" max="10" width="0" style="58" hidden="1" customWidth="1"/>
    <col min="11" max="11" width="19.42578125" style="58" bestFit="1" customWidth="1"/>
    <col min="12" max="16384" width="11.42578125" style="58"/>
  </cols>
  <sheetData>
    <row r="2" spans="1:8" ht="26.25" x14ac:dyDescent="0.4">
      <c r="A2" s="76" t="s">
        <v>7</v>
      </c>
      <c r="B2" s="76"/>
      <c r="C2" s="76"/>
      <c r="D2" s="76"/>
      <c r="E2" s="76"/>
      <c r="F2" s="76"/>
      <c r="G2" s="76"/>
    </row>
    <row r="3" spans="1:8" ht="15.75" x14ac:dyDescent="0.25">
      <c r="A3" s="77" t="s">
        <v>31</v>
      </c>
      <c r="B3" s="77"/>
      <c r="C3" s="77"/>
      <c r="D3" s="77"/>
      <c r="E3" s="77"/>
      <c r="F3" s="77"/>
      <c r="G3" s="77"/>
    </row>
    <row r="5" spans="1:8" ht="43.5" customHeight="1" x14ac:dyDescent="0.3">
      <c r="A5" s="78" t="str">
        <f>PARTIDAS!A6</f>
        <v>"AMPLIACIÓN DEL LABORATORIO DE PRODUCTOS PECUARIOS, LABORATORIO DE SISTEMAS DE INFORMACIÓN GEOGRÁFICA Y LABORATORIO DE COLECCIONES BIOLÓGICAS, CAMPUS PUERTO ESCONDIDO" EN LA UNIVERSIDAD DEL MAR</v>
      </c>
      <c r="B5" s="78"/>
      <c r="C5" s="78"/>
      <c r="D5" s="78"/>
      <c r="E5" s="78"/>
      <c r="F5" s="78"/>
      <c r="G5" s="78"/>
    </row>
    <row r="6" spans="1:8" ht="9" customHeight="1" x14ac:dyDescent="0.25"/>
    <row r="7" spans="1:8" x14ac:dyDescent="0.25">
      <c r="A7" s="61" t="s">
        <v>27</v>
      </c>
    </row>
    <row r="8" spans="1:8" ht="123" customHeight="1" x14ac:dyDescent="0.25">
      <c r="A8" s="79" t="str">
        <f>PARTIDAS!A10</f>
        <v>AMPLIACIÓN DEL LABORATORIO DE PRODUCTOS PECUARIOS, LABORATORIO DE SISTEMAS DE INFORMACIÓN GEOGRÁFICA Y LABORATORIO DE COLECCIONES BIOLÓGICAS, CAMPUS PUERTO ESCONDIDO, EDIFICIO DE 151.90 M2, DISTRIBUIDOS EN 38.90 M2 PARA EL LABORATORIO DE PRODUCTOS PECUARIOS, 74.60 M2 PARA EL LABORATORIO DE SISTEMAS DE INFORMACIÓN GEOGRAFICA Y 38.40 M2 EN EL LABORATORIO DE COLECCIONES BIOLOGICAS; DESPLANTADO SOBRE UNA CIMENTACIÓN A BASE DE ZAPATAS CORRIDAS, CONTRATRABES DE CONCRETO ARMADO, MURETES DE ENRASE, CADENAS DE DESPLANTE F´C=250KG/CM2., LA ESTRUCTURA ESTÁ CONFORMADA POR COLUMNAS, CASTILLOS, TRABES, CERRAMIENTOS, MUROS DE CONCRETO Y LOSA DE AZOTEA DE CONCRETO ARMADO F´C=250KG/CM2, MURO DE TABIQUE ROJO COMÚN, APLANADO EN INTERIOR Y EXTERIOR, ACABADOS CON SELLADOR Y PINTURA VINÍLICA, FIRME DE CONCRETO REFORZADO CON MALLA ELECTROSOLDADA Y ACABADO CON LOSETA CERÁMICA, CANCELERÍA DE ALUMINIO EN PUERTAS Y VENTANAS, INSTALACIÓN HIDRO-SANITARIA, GAS, ELÉCTRICA Y RED, EN LA UNIVERSIDAD DEL MAR.</v>
      </c>
      <c r="B8" s="79"/>
      <c r="C8" s="79"/>
      <c r="D8" s="79"/>
      <c r="E8" s="79"/>
      <c r="F8" s="79"/>
      <c r="G8" s="79"/>
    </row>
    <row r="9" spans="1:8" ht="8.25" customHeight="1" thickBot="1" x14ac:dyDescent="0.3"/>
    <row r="10" spans="1:8" ht="16.5" thickBot="1" x14ac:dyDescent="0.3">
      <c r="A10" s="43" t="s">
        <v>0</v>
      </c>
      <c r="B10" s="43" t="s">
        <v>19</v>
      </c>
      <c r="C10" s="43" t="s">
        <v>1</v>
      </c>
      <c r="D10" s="44" t="s">
        <v>2</v>
      </c>
      <c r="E10" s="43" t="s">
        <v>11</v>
      </c>
      <c r="F10" s="43" t="s">
        <v>12</v>
      </c>
      <c r="G10" s="43" t="s">
        <v>13</v>
      </c>
    </row>
    <row r="11" spans="1:8" ht="17.25" thickTop="1" thickBot="1" x14ac:dyDescent="0.3">
      <c r="A11" s="45"/>
      <c r="B11" s="46"/>
      <c r="C11" s="46"/>
      <c r="D11" s="47"/>
      <c r="E11" s="46"/>
      <c r="F11" s="46"/>
      <c r="G11" s="48"/>
    </row>
    <row r="12" spans="1:8" ht="15.75" thickTop="1" x14ac:dyDescent="0.25">
      <c r="A12" s="80" t="s">
        <v>32</v>
      </c>
      <c r="B12" s="81"/>
      <c r="C12" s="81"/>
      <c r="D12" s="81"/>
      <c r="E12" s="81"/>
      <c r="F12" s="81"/>
      <c r="G12" s="82"/>
      <c r="H12" s="57"/>
    </row>
    <row r="13" spans="1:8" ht="69.75" customHeight="1" x14ac:dyDescent="0.25">
      <c r="A13" s="3" t="s">
        <v>44</v>
      </c>
      <c r="B13" s="4" t="s">
        <v>112</v>
      </c>
      <c r="C13" s="5" t="s">
        <v>3</v>
      </c>
      <c r="D13" s="6">
        <v>30</v>
      </c>
      <c r="E13" s="7"/>
      <c r="F13" s="8"/>
      <c r="G13" s="9">
        <f>D13*E13</f>
        <v>0</v>
      </c>
      <c r="H13" s="57"/>
    </row>
    <row r="14" spans="1:8" ht="113.25" customHeight="1" x14ac:dyDescent="0.25">
      <c r="A14" s="10" t="s">
        <v>45</v>
      </c>
      <c r="B14" s="53" t="s">
        <v>46</v>
      </c>
      <c r="C14" s="11" t="s">
        <v>4</v>
      </c>
      <c r="D14" s="2">
        <f>[1]Preliminares!$K$23</f>
        <v>1.2092499999999999</v>
      </c>
      <c r="E14" s="12"/>
      <c r="F14" s="8"/>
      <c r="G14" s="9">
        <f t="shared" ref="G14:G17" si="0">D14*E14</f>
        <v>0</v>
      </c>
      <c r="H14" s="57"/>
    </row>
    <row r="15" spans="1:8" ht="128.25" customHeight="1" x14ac:dyDescent="0.25">
      <c r="A15" s="10" t="s">
        <v>199</v>
      </c>
      <c r="B15" s="53" t="s">
        <v>234</v>
      </c>
      <c r="C15" s="11" t="s">
        <v>3</v>
      </c>
      <c r="D15" s="2">
        <f>[1]Preliminares!$K$33</f>
        <v>15.355</v>
      </c>
      <c r="E15" s="12"/>
      <c r="F15" s="8"/>
      <c r="G15" s="9">
        <f t="shared" si="0"/>
        <v>0</v>
      </c>
      <c r="H15" s="57"/>
    </row>
    <row r="16" spans="1:8" ht="102" customHeight="1" x14ac:dyDescent="0.25">
      <c r="A16" s="10" t="s">
        <v>47</v>
      </c>
      <c r="B16" s="53" t="s">
        <v>48</v>
      </c>
      <c r="C16" s="11" t="s">
        <v>3</v>
      </c>
      <c r="D16" s="2">
        <f>[1]Preliminares!$K$39</f>
        <v>20.8</v>
      </c>
      <c r="E16" s="12"/>
      <c r="F16" s="8"/>
      <c r="G16" s="9">
        <f t="shared" si="0"/>
        <v>0</v>
      </c>
      <c r="H16" s="57"/>
    </row>
    <row r="17" spans="1:11" ht="86.25" customHeight="1" x14ac:dyDescent="0.25">
      <c r="A17" s="13" t="s">
        <v>49</v>
      </c>
      <c r="B17" s="4" t="s">
        <v>113</v>
      </c>
      <c r="C17" s="5" t="s">
        <v>3</v>
      </c>
      <c r="D17" s="6">
        <f>[1]Preliminares!$K$55</f>
        <v>172.5</v>
      </c>
      <c r="E17" s="7"/>
      <c r="F17" s="8"/>
      <c r="G17" s="9">
        <f t="shared" si="0"/>
        <v>0</v>
      </c>
      <c r="H17" s="57"/>
    </row>
    <row r="18" spans="1:11" x14ac:dyDescent="0.25">
      <c r="A18" s="90" t="s">
        <v>33</v>
      </c>
      <c r="B18" s="91"/>
      <c r="C18" s="91"/>
      <c r="D18" s="91"/>
      <c r="E18" s="91"/>
      <c r="F18" s="92"/>
      <c r="G18" s="24">
        <f>SUM(G13:G17)</f>
        <v>0</v>
      </c>
      <c r="H18" s="57"/>
    </row>
    <row r="19" spans="1:11" s="62" customFormat="1" ht="15" customHeight="1" x14ac:dyDescent="0.25">
      <c r="A19" s="93" t="s">
        <v>20</v>
      </c>
      <c r="B19" s="94"/>
      <c r="C19" s="94"/>
      <c r="D19" s="94"/>
      <c r="E19" s="94"/>
      <c r="F19" s="94"/>
      <c r="G19" s="95"/>
    </row>
    <row r="20" spans="1:11" s="62" customFormat="1" ht="72.75" customHeight="1" x14ac:dyDescent="0.25">
      <c r="A20" s="13" t="s">
        <v>21</v>
      </c>
      <c r="B20" s="4" t="s">
        <v>34</v>
      </c>
      <c r="C20" s="5" t="s">
        <v>3</v>
      </c>
      <c r="D20" s="6">
        <f>[1]Cimentacion!$K$14</f>
        <v>225</v>
      </c>
      <c r="E20" s="7"/>
      <c r="F20" s="8"/>
      <c r="G20" s="9">
        <f>D20*E20</f>
        <v>0</v>
      </c>
    </row>
    <row r="21" spans="1:11" s="62" customFormat="1" ht="87" customHeight="1" x14ac:dyDescent="0.25">
      <c r="A21" s="13" t="s">
        <v>50</v>
      </c>
      <c r="B21" s="4" t="s">
        <v>51</v>
      </c>
      <c r="C21" s="5" t="s">
        <v>4</v>
      </c>
      <c r="D21" s="14">
        <v>228</v>
      </c>
      <c r="E21" s="7"/>
      <c r="F21" s="8"/>
      <c r="G21" s="9">
        <f t="shared" ref="G21:G37" si="1">D21*E21</f>
        <v>0</v>
      </c>
    </row>
    <row r="22" spans="1:11" s="62" customFormat="1" ht="74.25" customHeight="1" x14ac:dyDescent="0.25">
      <c r="A22" s="13" t="s">
        <v>114</v>
      </c>
      <c r="B22" s="4" t="s">
        <v>115</v>
      </c>
      <c r="C22" s="5" t="s">
        <v>4</v>
      </c>
      <c r="D22" s="14">
        <v>50</v>
      </c>
      <c r="E22" s="7"/>
      <c r="F22" s="15"/>
      <c r="G22" s="9">
        <f t="shared" si="1"/>
        <v>0</v>
      </c>
      <c r="K22" s="63"/>
    </row>
    <row r="23" spans="1:11" s="62" customFormat="1" ht="71.25" customHeight="1" x14ac:dyDescent="0.25">
      <c r="A23" s="13" t="s">
        <v>52</v>
      </c>
      <c r="B23" s="4" t="s">
        <v>53</v>
      </c>
      <c r="C23" s="5" t="s">
        <v>3</v>
      </c>
      <c r="D23" s="14">
        <f>[1]Cimentacion!$K$36</f>
        <v>74.400000000000006</v>
      </c>
      <c r="E23" s="7"/>
      <c r="F23" s="15"/>
      <c r="G23" s="9">
        <f t="shared" si="1"/>
        <v>0</v>
      </c>
    </row>
    <row r="24" spans="1:11" s="62" customFormat="1" ht="66" customHeight="1" x14ac:dyDescent="0.25">
      <c r="A24" s="13" t="s">
        <v>54</v>
      </c>
      <c r="B24" s="4" t="s">
        <v>55</v>
      </c>
      <c r="C24" s="5" t="s">
        <v>10</v>
      </c>
      <c r="D24" s="14">
        <f>[1]Cimentacion!$K$40</f>
        <v>9.8793600000000001</v>
      </c>
      <c r="E24" s="7"/>
      <c r="F24" s="15"/>
      <c r="G24" s="9">
        <f t="shared" si="1"/>
        <v>0</v>
      </c>
    </row>
    <row r="25" spans="1:11" ht="74.25" customHeight="1" x14ac:dyDescent="0.25">
      <c r="A25" s="13" t="s">
        <v>22</v>
      </c>
      <c r="B25" s="4" t="s">
        <v>35</v>
      </c>
      <c r="C25" s="5" t="s">
        <v>10</v>
      </c>
      <c r="D25" s="6">
        <f>[1]Cimentacion!$K$66</f>
        <v>1081.47677</v>
      </c>
      <c r="E25" s="7"/>
      <c r="F25" s="1"/>
      <c r="G25" s="9">
        <f t="shared" si="1"/>
        <v>0</v>
      </c>
      <c r="H25" s="57"/>
    </row>
    <row r="26" spans="1:11" ht="78" customHeight="1" x14ac:dyDescent="0.25">
      <c r="A26" s="13" t="s">
        <v>36</v>
      </c>
      <c r="B26" s="4" t="s">
        <v>37</v>
      </c>
      <c r="C26" s="5" t="s">
        <v>10</v>
      </c>
      <c r="D26" s="6">
        <v>354.66</v>
      </c>
      <c r="E26" s="7"/>
      <c r="F26" s="1"/>
      <c r="G26" s="9">
        <f t="shared" si="1"/>
        <v>0</v>
      </c>
      <c r="H26" s="57"/>
    </row>
    <row r="27" spans="1:11" ht="78" customHeight="1" x14ac:dyDescent="0.25">
      <c r="A27" s="13" t="s">
        <v>36</v>
      </c>
      <c r="B27" s="4" t="s">
        <v>200</v>
      </c>
      <c r="C27" s="5" t="s">
        <v>10</v>
      </c>
      <c r="D27" s="6">
        <f>[1]Cimentacion!$K$80</f>
        <v>59.903999999999996</v>
      </c>
      <c r="E27" s="7"/>
      <c r="F27" s="1"/>
      <c r="G27" s="9">
        <f t="shared" si="1"/>
        <v>0</v>
      </c>
      <c r="H27" s="57"/>
    </row>
    <row r="28" spans="1:11" ht="74.25" customHeight="1" x14ac:dyDescent="0.3">
      <c r="A28" s="13" t="s">
        <v>56</v>
      </c>
      <c r="B28" s="4" t="s">
        <v>57</v>
      </c>
      <c r="C28" s="5" t="s">
        <v>10</v>
      </c>
      <c r="D28" s="6">
        <f>[1]Cimentacion!$K$92</f>
        <v>785.37899999999991</v>
      </c>
      <c r="E28" s="7"/>
      <c r="F28" s="1"/>
      <c r="G28" s="9">
        <f t="shared" si="1"/>
        <v>0</v>
      </c>
      <c r="H28" s="57"/>
      <c r="I28" s="64"/>
    </row>
    <row r="29" spans="1:11" ht="49.5" customHeight="1" x14ac:dyDescent="0.25">
      <c r="A29" s="13" t="s">
        <v>23</v>
      </c>
      <c r="B29" s="4" t="s">
        <v>28</v>
      </c>
      <c r="C29" s="5" t="s">
        <v>3</v>
      </c>
      <c r="D29" s="16">
        <f>[1]Cimentacion!$K$110</f>
        <v>118.93210000000002</v>
      </c>
      <c r="E29" s="17"/>
      <c r="F29" s="1"/>
      <c r="G29" s="9">
        <f t="shared" si="1"/>
        <v>0</v>
      </c>
      <c r="H29" s="57"/>
    </row>
    <row r="30" spans="1:11" ht="52.5" customHeight="1" x14ac:dyDescent="0.25">
      <c r="A30" s="13" t="s">
        <v>235</v>
      </c>
      <c r="B30" s="4" t="s">
        <v>236</v>
      </c>
      <c r="C30" s="5" t="s">
        <v>4</v>
      </c>
      <c r="D30" s="14">
        <f>[1]Cimentacion!$K$122</f>
        <v>22.755910000000004</v>
      </c>
      <c r="E30" s="7"/>
      <c r="F30" s="1"/>
      <c r="G30" s="9">
        <f t="shared" si="1"/>
        <v>0</v>
      </c>
      <c r="H30" s="57"/>
    </row>
    <row r="31" spans="1:11" ht="60.75" customHeight="1" x14ac:dyDescent="0.25">
      <c r="A31" s="13" t="s">
        <v>58</v>
      </c>
      <c r="B31" s="4" t="s">
        <v>59</v>
      </c>
      <c r="C31" s="5" t="s">
        <v>3</v>
      </c>
      <c r="D31" s="14">
        <f>31.261-7.15</f>
        <v>24.110999999999997</v>
      </c>
      <c r="E31" s="7"/>
      <c r="F31" s="1"/>
      <c r="G31" s="9">
        <f t="shared" si="1"/>
        <v>0</v>
      </c>
      <c r="H31" s="57"/>
    </row>
    <row r="32" spans="1:11" ht="53.25" customHeight="1" x14ac:dyDescent="0.25">
      <c r="A32" s="13" t="s">
        <v>252</v>
      </c>
      <c r="B32" s="4" t="s">
        <v>253</v>
      </c>
      <c r="C32" s="5" t="s">
        <v>3</v>
      </c>
      <c r="D32" s="14">
        <f>7.5-0.35</f>
        <v>7.15</v>
      </c>
      <c r="E32" s="7"/>
      <c r="F32" s="1"/>
      <c r="G32" s="9">
        <f t="shared" si="1"/>
        <v>0</v>
      </c>
      <c r="H32" s="57"/>
    </row>
    <row r="33" spans="1:12" ht="60.75" customHeight="1" x14ac:dyDescent="0.25">
      <c r="A33" s="13" t="s">
        <v>238</v>
      </c>
      <c r="B33" s="4" t="s">
        <v>237</v>
      </c>
      <c r="C33" s="5" t="s">
        <v>5</v>
      </c>
      <c r="D33" s="14">
        <f>[1]Cimentacion!$K$134</f>
        <v>21.6</v>
      </c>
      <c r="E33" s="7"/>
      <c r="F33" s="1"/>
      <c r="G33" s="9">
        <f t="shared" si="1"/>
        <v>0</v>
      </c>
      <c r="H33" s="57"/>
    </row>
    <row r="34" spans="1:12" ht="75" customHeight="1" x14ac:dyDescent="0.25">
      <c r="A34" s="13" t="s">
        <v>60</v>
      </c>
      <c r="B34" s="4" t="s">
        <v>201</v>
      </c>
      <c r="C34" s="5" t="s">
        <v>5</v>
      </c>
      <c r="D34" s="14">
        <f>[1]Cimentacion!$K$142</f>
        <v>38.200000000000003</v>
      </c>
      <c r="E34" s="7"/>
      <c r="F34" s="1"/>
      <c r="G34" s="9">
        <f t="shared" si="1"/>
        <v>0</v>
      </c>
      <c r="H34" s="57"/>
    </row>
    <row r="35" spans="1:12" ht="80.25" customHeight="1" x14ac:dyDescent="0.25">
      <c r="A35" s="13" t="s">
        <v>24</v>
      </c>
      <c r="B35" s="4" t="s">
        <v>61</v>
      </c>
      <c r="C35" s="5" t="s">
        <v>4</v>
      </c>
      <c r="D35" s="14">
        <f>[1]Cimentacion!$K$148</f>
        <v>87.13094000000001</v>
      </c>
      <c r="E35" s="7"/>
      <c r="F35" s="1"/>
      <c r="G35" s="9">
        <f t="shared" si="1"/>
        <v>0</v>
      </c>
      <c r="H35" s="57"/>
    </row>
    <row r="36" spans="1:12" ht="91.5" customHeight="1" x14ac:dyDescent="0.25">
      <c r="A36" s="13" t="s">
        <v>62</v>
      </c>
      <c r="B36" s="4" t="s">
        <v>63</v>
      </c>
      <c r="C36" s="5" t="s">
        <v>4</v>
      </c>
      <c r="D36" s="14">
        <v>100</v>
      </c>
      <c r="E36" s="7"/>
      <c r="F36" s="1"/>
      <c r="G36" s="9">
        <f t="shared" si="1"/>
        <v>0</v>
      </c>
      <c r="H36" s="57"/>
      <c r="K36" s="57"/>
    </row>
    <row r="37" spans="1:12" ht="74.25" customHeight="1" x14ac:dyDescent="0.25">
      <c r="A37" s="13" t="s">
        <v>64</v>
      </c>
      <c r="B37" s="4" t="s">
        <v>65</v>
      </c>
      <c r="C37" s="5" t="s">
        <v>5</v>
      </c>
      <c r="D37" s="14">
        <f>[1]Cimentacion!$K$163</f>
        <v>55.43</v>
      </c>
      <c r="E37" s="7"/>
      <c r="F37" s="1"/>
      <c r="G37" s="9">
        <f t="shared" si="1"/>
        <v>0</v>
      </c>
      <c r="H37" s="57"/>
    </row>
    <row r="38" spans="1:12" x14ac:dyDescent="0.25">
      <c r="A38" s="86" t="s">
        <v>25</v>
      </c>
      <c r="B38" s="87"/>
      <c r="C38" s="87"/>
      <c r="D38" s="87"/>
      <c r="E38" s="87"/>
      <c r="F38" s="88"/>
      <c r="G38" s="24">
        <f>SUM(G20:G37)</f>
        <v>0</v>
      </c>
      <c r="H38" s="57"/>
    </row>
    <row r="39" spans="1:12" x14ac:dyDescent="0.25">
      <c r="A39" s="96" t="s">
        <v>66</v>
      </c>
      <c r="B39" s="97"/>
      <c r="C39" s="97"/>
      <c r="D39" s="97"/>
      <c r="E39" s="97"/>
      <c r="F39" s="97"/>
      <c r="G39" s="98"/>
      <c r="H39" s="57"/>
    </row>
    <row r="40" spans="1:12" ht="81.75" customHeight="1" x14ac:dyDescent="0.25">
      <c r="A40" s="13" t="s">
        <v>67</v>
      </c>
      <c r="B40" s="4" t="s">
        <v>68</v>
      </c>
      <c r="C40" s="5" t="s">
        <v>3</v>
      </c>
      <c r="D40" s="14">
        <v>159.43</v>
      </c>
      <c r="E40" s="7"/>
      <c r="F40" s="8"/>
      <c r="G40" s="9">
        <f>D40*E40</f>
        <v>0</v>
      </c>
      <c r="H40" s="57"/>
      <c r="K40" s="57"/>
    </row>
    <row r="41" spans="1:12" ht="87.75" customHeight="1" x14ac:dyDescent="0.25">
      <c r="A41" s="13" t="s">
        <v>69</v>
      </c>
      <c r="B41" s="4" t="s">
        <v>70</v>
      </c>
      <c r="C41" s="5" t="s">
        <v>3</v>
      </c>
      <c r="D41" s="14">
        <v>194.84</v>
      </c>
      <c r="E41" s="7"/>
      <c r="F41" s="8"/>
      <c r="G41" s="9">
        <f t="shared" ref="G41:G50" si="2">D41*E41</f>
        <v>0</v>
      </c>
      <c r="H41" s="57"/>
      <c r="L41" s="57"/>
    </row>
    <row r="42" spans="1:12" ht="94.5" customHeight="1" x14ac:dyDescent="0.25">
      <c r="A42" s="13" t="s">
        <v>71</v>
      </c>
      <c r="B42" s="4" t="s">
        <v>72</v>
      </c>
      <c r="C42" s="5" t="s">
        <v>3</v>
      </c>
      <c r="D42" s="14">
        <f>[1]Estructura!$K$48</f>
        <v>144.78000000000003</v>
      </c>
      <c r="E42" s="7"/>
      <c r="F42" s="8"/>
      <c r="G42" s="9">
        <f t="shared" si="2"/>
        <v>0</v>
      </c>
      <c r="H42" s="57"/>
    </row>
    <row r="43" spans="1:12" ht="74.25" customHeight="1" x14ac:dyDescent="0.25">
      <c r="A43" s="13" t="s">
        <v>73</v>
      </c>
      <c r="B43" s="4" t="s">
        <v>74</v>
      </c>
      <c r="C43" s="5" t="s">
        <v>10</v>
      </c>
      <c r="D43" s="14">
        <v>30</v>
      </c>
      <c r="E43" s="7"/>
      <c r="F43" s="8"/>
      <c r="G43" s="9">
        <f t="shared" si="2"/>
        <v>0</v>
      </c>
      <c r="H43" s="57"/>
    </row>
    <row r="44" spans="1:12" ht="74.25" customHeight="1" x14ac:dyDescent="0.25">
      <c r="A44" s="13" t="s">
        <v>75</v>
      </c>
      <c r="B44" s="4" t="s">
        <v>76</v>
      </c>
      <c r="C44" s="5" t="s">
        <v>10</v>
      </c>
      <c r="D44" s="6">
        <f>[1]Estructura!$K$84</f>
        <v>2768.5629300000005</v>
      </c>
      <c r="E44" s="7"/>
      <c r="F44" s="8"/>
      <c r="G44" s="9">
        <f t="shared" si="2"/>
        <v>0</v>
      </c>
      <c r="H44" s="57"/>
    </row>
    <row r="45" spans="1:12" ht="78" customHeight="1" x14ac:dyDescent="0.25">
      <c r="A45" s="13" t="s">
        <v>77</v>
      </c>
      <c r="B45" s="4" t="s">
        <v>78</v>
      </c>
      <c r="C45" s="5" t="s">
        <v>10</v>
      </c>
      <c r="D45" s="6">
        <f>[1]Estructura!$K$91</f>
        <v>41.114879999999999</v>
      </c>
      <c r="E45" s="7"/>
      <c r="F45" s="8"/>
      <c r="G45" s="9">
        <f t="shared" si="2"/>
        <v>0</v>
      </c>
      <c r="H45" s="57"/>
    </row>
    <row r="46" spans="1:12" ht="78" customHeight="1" x14ac:dyDescent="0.25">
      <c r="A46" s="13" t="s">
        <v>116</v>
      </c>
      <c r="B46" s="4" t="s">
        <v>117</v>
      </c>
      <c r="C46" s="5" t="s">
        <v>10</v>
      </c>
      <c r="D46" s="6">
        <f>[1]Estructura!$K$104</f>
        <v>924.79919999999993</v>
      </c>
      <c r="E46" s="7"/>
      <c r="F46" s="8"/>
      <c r="G46" s="9">
        <f t="shared" si="2"/>
        <v>0</v>
      </c>
      <c r="H46" s="57"/>
    </row>
    <row r="47" spans="1:12" ht="76.5" customHeight="1" x14ac:dyDescent="0.25">
      <c r="A47" s="13" t="s">
        <v>79</v>
      </c>
      <c r="B47" s="4" t="s">
        <v>80</v>
      </c>
      <c r="C47" s="5" t="s">
        <v>10</v>
      </c>
      <c r="D47" s="6">
        <f>[1]Estructura!$K$110</f>
        <v>1156.9254000000001</v>
      </c>
      <c r="E47" s="7"/>
      <c r="F47" s="8"/>
      <c r="G47" s="9">
        <f t="shared" si="2"/>
        <v>0</v>
      </c>
      <c r="H47" s="57"/>
    </row>
    <row r="48" spans="1:12" ht="85.5" customHeight="1" x14ac:dyDescent="0.25">
      <c r="A48" s="13" t="s">
        <v>118</v>
      </c>
      <c r="B48" s="4" t="s">
        <v>119</v>
      </c>
      <c r="C48" s="5" t="s">
        <v>6</v>
      </c>
      <c r="D48" s="6">
        <v>172</v>
      </c>
      <c r="E48" s="7"/>
      <c r="F48" s="8"/>
      <c r="G48" s="9">
        <f t="shared" si="2"/>
        <v>0</v>
      </c>
      <c r="H48" s="57"/>
      <c r="K48" s="57"/>
    </row>
    <row r="49" spans="1:11" ht="84" customHeight="1" x14ac:dyDescent="0.25">
      <c r="A49" s="13" t="s">
        <v>81</v>
      </c>
      <c r="B49" s="4" t="s">
        <v>233</v>
      </c>
      <c r="C49" s="5" t="s">
        <v>4</v>
      </c>
      <c r="D49" s="14">
        <f>[1]Estructura!$K$119</f>
        <v>31.588580000000004</v>
      </c>
      <c r="E49" s="17"/>
      <c r="F49" s="8"/>
      <c r="G49" s="9">
        <f t="shared" si="2"/>
        <v>0</v>
      </c>
      <c r="H49" s="57"/>
    </row>
    <row r="50" spans="1:11" ht="61.5" customHeight="1" x14ac:dyDescent="0.25">
      <c r="A50" s="13" t="s">
        <v>82</v>
      </c>
      <c r="B50" s="4" t="s">
        <v>83</v>
      </c>
      <c r="C50" s="5" t="s">
        <v>4</v>
      </c>
      <c r="D50" s="14">
        <f>[1]Estructura!$K$125</f>
        <v>8.4680800000000005</v>
      </c>
      <c r="E50" s="7"/>
      <c r="F50" s="8"/>
      <c r="G50" s="9">
        <f t="shared" si="2"/>
        <v>0</v>
      </c>
      <c r="H50" s="57"/>
    </row>
    <row r="51" spans="1:11" x14ac:dyDescent="0.25">
      <c r="A51" s="86" t="s">
        <v>84</v>
      </c>
      <c r="B51" s="87"/>
      <c r="C51" s="87"/>
      <c r="D51" s="87"/>
      <c r="E51" s="87"/>
      <c r="F51" s="88"/>
      <c r="G51" s="24">
        <f>SUM(G40:G50)</f>
        <v>0</v>
      </c>
      <c r="H51" s="57"/>
    </row>
    <row r="52" spans="1:11" x14ac:dyDescent="0.25">
      <c r="A52" s="83" t="s">
        <v>85</v>
      </c>
      <c r="B52" s="84"/>
      <c r="C52" s="84"/>
      <c r="D52" s="84"/>
      <c r="E52" s="84"/>
      <c r="F52" s="84"/>
      <c r="G52" s="85"/>
      <c r="H52" s="57"/>
    </row>
    <row r="53" spans="1:11" s="65" customFormat="1" ht="63.75" x14ac:dyDescent="0.2">
      <c r="A53" s="19" t="s">
        <v>202</v>
      </c>
      <c r="B53" s="54" t="s">
        <v>203</v>
      </c>
      <c r="C53" s="22" t="s">
        <v>5</v>
      </c>
      <c r="D53" s="49">
        <f>[1]Albañilería!$K$15</f>
        <v>35.89</v>
      </c>
      <c r="E53" s="21"/>
      <c r="F53" s="50"/>
      <c r="G53" s="9">
        <f>D53*E53</f>
        <v>0</v>
      </c>
    </row>
    <row r="54" spans="1:11" ht="88.5" customHeight="1" x14ac:dyDescent="0.25">
      <c r="A54" s="13" t="s">
        <v>120</v>
      </c>
      <c r="B54" s="4" t="s">
        <v>121</v>
      </c>
      <c r="C54" s="5" t="s">
        <v>5</v>
      </c>
      <c r="D54" s="14">
        <v>248</v>
      </c>
      <c r="E54" s="7"/>
      <c r="F54" s="8"/>
      <c r="G54" s="9">
        <f t="shared" ref="G54:G70" si="3">D54*E54</f>
        <v>0</v>
      </c>
      <c r="H54" s="57"/>
      <c r="K54" s="57"/>
    </row>
    <row r="55" spans="1:11" ht="72" customHeight="1" x14ac:dyDescent="0.25">
      <c r="A55" s="13" t="s">
        <v>86</v>
      </c>
      <c r="B55" s="55" t="s">
        <v>241</v>
      </c>
      <c r="C55" s="5" t="s">
        <v>5</v>
      </c>
      <c r="D55" s="14">
        <f>[1]Albañilería!$K$29</f>
        <v>35.89</v>
      </c>
      <c r="E55" s="7"/>
      <c r="F55" s="8"/>
      <c r="G55" s="9">
        <f t="shared" si="3"/>
        <v>0</v>
      </c>
      <c r="H55" s="57"/>
    </row>
    <row r="56" spans="1:11" ht="90" customHeight="1" x14ac:dyDescent="0.25">
      <c r="A56" s="13" t="s">
        <v>122</v>
      </c>
      <c r="B56" s="4" t="s">
        <v>240</v>
      </c>
      <c r="C56" s="5" t="s">
        <v>5</v>
      </c>
      <c r="D56" s="14">
        <f>[1]Albañilería!$K$38</f>
        <v>20.96</v>
      </c>
      <c r="E56" s="7"/>
      <c r="F56" s="8"/>
      <c r="G56" s="9">
        <f t="shared" si="3"/>
        <v>0</v>
      </c>
      <c r="H56" s="57"/>
    </row>
    <row r="57" spans="1:11" ht="87.75" customHeight="1" x14ac:dyDescent="0.25">
      <c r="A57" s="13" t="s">
        <v>242</v>
      </c>
      <c r="B57" s="56" t="s">
        <v>243</v>
      </c>
      <c r="C57" s="5" t="s">
        <v>5</v>
      </c>
      <c r="D57" s="14">
        <f>[1]Albañilería!$K$43</f>
        <v>18.399999999999999</v>
      </c>
      <c r="E57" s="7"/>
      <c r="F57" s="8"/>
      <c r="G57" s="9">
        <f t="shared" si="3"/>
        <v>0</v>
      </c>
      <c r="H57" s="57"/>
    </row>
    <row r="58" spans="1:11" ht="115.5" customHeight="1" x14ac:dyDescent="0.25">
      <c r="A58" s="13" t="s">
        <v>239</v>
      </c>
      <c r="B58" s="56" t="s">
        <v>244</v>
      </c>
      <c r="C58" s="5" t="s">
        <v>5</v>
      </c>
      <c r="D58" s="14">
        <v>24.2</v>
      </c>
      <c r="E58" s="7"/>
      <c r="F58" s="8"/>
      <c r="G58" s="9">
        <f t="shared" si="3"/>
        <v>0</v>
      </c>
      <c r="H58" s="57"/>
    </row>
    <row r="59" spans="1:11" ht="83.25" customHeight="1" x14ac:dyDescent="0.25">
      <c r="A59" s="13" t="s">
        <v>87</v>
      </c>
      <c r="B59" s="55" t="s">
        <v>123</v>
      </c>
      <c r="C59" s="5" t="s">
        <v>3</v>
      </c>
      <c r="D59" s="6">
        <f>[1]Albañilería!$K$54</f>
        <v>32.336000000000006</v>
      </c>
      <c r="E59" s="7"/>
      <c r="F59" s="8"/>
      <c r="G59" s="9">
        <f t="shared" si="3"/>
        <v>0</v>
      </c>
      <c r="H59" s="57"/>
    </row>
    <row r="60" spans="1:11" ht="88.5" customHeight="1" x14ac:dyDescent="0.25">
      <c r="A60" s="13" t="s">
        <v>124</v>
      </c>
      <c r="B60" s="55" t="s">
        <v>125</v>
      </c>
      <c r="C60" s="5" t="s">
        <v>3</v>
      </c>
      <c r="D60" s="6">
        <f>[1]Albañilería!$K$63</f>
        <v>43.904000000000011</v>
      </c>
      <c r="E60" s="7"/>
      <c r="F60" s="8"/>
      <c r="G60" s="9">
        <f t="shared" si="3"/>
        <v>0</v>
      </c>
      <c r="H60" s="57"/>
    </row>
    <row r="61" spans="1:11" ht="72" customHeight="1" x14ac:dyDescent="0.25">
      <c r="A61" s="13" t="s">
        <v>88</v>
      </c>
      <c r="B61" s="56" t="s">
        <v>126</v>
      </c>
      <c r="C61" s="5" t="s">
        <v>5</v>
      </c>
      <c r="D61" s="14">
        <f>[1]Albañilería!$K$68</f>
        <v>12.8</v>
      </c>
      <c r="E61" s="7"/>
      <c r="F61" s="8"/>
      <c r="G61" s="9">
        <f t="shared" si="3"/>
        <v>0</v>
      </c>
      <c r="H61" s="57"/>
    </row>
    <row r="62" spans="1:11" s="67" customFormat="1" ht="75" customHeight="1" x14ac:dyDescent="0.25">
      <c r="A62" s="13" t="s">
        <v>89</v>
      </c>
      <c r="B62" s="55" t="s">
        <v>127</v>
      </c>
      <c r="C62" s="5" t="s">
        <v>3</v>
      </c>
      <c r="D62" s="6">
        <f>[1]Albañilería!$K$76</f>
        <v>143.85799999999998</v>
      </c>
      <c r="E62" s="7"/>
      <c r="F62" s="8"/>
      <c r="G62" s="9">
        <f t="shared" si="3"/>
        <v>0</v>
      </c>
      <c r="H62" s="66"/>
    </row>
    <row r="63" spans="1:11" s="67" customFormat="1" ht="75" customHeight="1" x14ac:dyDescent="0.25">
      <c r="A63" s="13" t="s">
        <v>128</v>
      </c>
      <c r="B63" s="55" t="s">
        <v>129</v>
      </c>
      <c r="C63" s="5" t="s">
        <v>3</v>
      </c>
      <c r="D63" s="6">
        <f>[1]Albañilería!$K$83</f>
        <v>70.775999999999996</v>
      </c>
      <c r="E63" s="7"/>
      <c r="F63" s="8"/>
      <c r="G63" s="9">
        <f t="shared" si="3"/>
        <v>0</v>
      </c>
      <c r="H63" s="66"/>
    </row>
    <row r="64" spans="1:11" ht="33.75" customHeight="1" x14ac:dyDescent="0.25">
      <c r="A64" s="13" t="s">
        <v>130</v>
      </c>
      <c r="B64" s="55" t="s">
        <v>131</v>
      </c>
      <c r="C64" s="5" t="s">
        <v>5</v>
      </c>
      <c r="D64" s="6">
        <f>[1]Albañilería!$K$90</f>
        <v>75.98</v>
      </c>
      <c r="E64" s="7"/>
      <c r="F64" s="8"/>
      <c r="G64" s="9">
        <f t="shared" si="3"/>
        <v>0</v>
      </c>
      <c r="H64" s="57"/>
    </row>
    <row r="65" spans="1:8" ht="138" customHeight="1" x14ac:dyDescent="0.25">
      <c r="A65" s="13" t="s">
        <v>90</v>
      </c>
      <c r="B65" s="4" t="s">
        <v>247</v>
      </c>
      <c r="C65" s="5" t="s">
        <v>3</v>
      </c>
      <c r="D65" s="14">
        <f>[1]Albañilería!$K$98</f>
        <v>207.55</v>
      </c>
      <c r="E65" s="7"/>
      <c r="F65" s="8"/>
      <c r="G65" s="9">
        <f t="shared" si="3"/>
        <v>0</v>
      </c>
      <c r="H65" s="57"/>
    </row>
    <row r="66" spans="1:8" ht="114" customHeight="1" x14ac:dyDescent="0.25">
      <c r="A66" s="13" t="s">
        <v>245</v>
      </c>
      <c r="B66" s="4" t="s">
        <v>246</v>
      </c>
      <c r="C66" s="5" t="s">
        <v>3</v>
      </c>
      <c r="D66" s="6">
        <f>[1]Albañilería!$K$108</f>
        <v>123.64</v>
      </c>
      <c r="E66" s="7"/>
      <c r="F66" s="8"/>
      <c r="G66" s="9">
        <f t="shared" si="3"/>
        <v>0</v>
      </c>
      <c r="H66" s="57"/>
    </row>
    <row r="67" spans="1:8" ht="87" customHeight="1" x14ac:dyDescent="0.25">
      <c r="A67" s="13" t="s">
        <v>91</v>
      </c>
      <c r="B67" s="4" t="s">
        <v>92</v>
      </c>
      <c r="C67" s="5" t="s">
        <v>5</v>
      </c>
      <c r="D67" s="14">
        <v>650</v>
      </c>
      <c r="E67" s="7"/>
      <c r="F67" s="8"/>
      <c r="G67" s="9">
        <f t="shared" si="3"/>
        <v>0</v>
      </c>
      <c r="H67" s="57"/>
    </row>
    <row r="68" spans="1:8" ht="111" customHeight="1" x14ac:dyDescent="0.25">
      <c r="A68" s="13" t="s">
        <v>132</v>
      </c>
      <c r="B68" s="4" t="s">
        <v>133</v>
      </c>
      <c r="C68" s="5" t="s">
        <v>3</v>
      </c>
      <c r="D68" s="14">
        <f>[1]Albañilería!$K$166</f>
        <v>143.85799999999998</v>
      </c>
      <c r="E68" s="7"/>
      <c r="F68" s="8"/>
      <c r="G68" s="9">
        <f t="shared" si="3"/>
        <v>0</v>
      </c>
      <c r="H68" s="57"/>
    </row>
    <row r="69" spans="1:8" ht="105" customHeight="1" x14ac:dyDescent="0.25">
      <c r="A69" s="13" t="s">
        <v>134</v>
      </c>
      <c r="B69" s="4" t="s">
        <v>254</v>
      </c>
      <c r="C69" s="5" t="s">
        <v>3</v>
      </c>
      <c r="D69" s="14">
        <f>[1]Albañilería!$K$173</f>
        <v>192.45</v>
      </c>
      <c r="E69" s="7"/>
      <c r="F69" s="8"/>
      <c r="G69" s="9">
        <f t="shared" si="3"/>
        <v>0</v>
      </c>
      <c r="H69" s="57"/>
    </row>
    <row r="70" spans="1:8" ht="57.75" customHeight="1" x14ac:dyDescent="0.25">
      <c r="A70" s="13" t="s">
        <v>93</v>
      </c>
      <c r="B70" s="4" t="s">
        <v>94</v>
      </c>
      <c r="C70" s="5" t="s">
        <v>14</v>
      </c>
      <c r="D70" s="14">
        <v>1</v>
      </c>
      <c r="E70" s="7"/>
      <c r="F70" s="8"/>
      <c r="G70" s="9">
        <f t="shared" si="3"/>
        <v>0</v>
      </c>
      <c r="H70" s="57"/>
    </row>
    <row r="71" spans="1:8" x14ac:dyDescent="0.25">
      <c r="A71" s="86" t="s">
        <v>95</v>
      </c>
      <c r="B71" s="87"/>
      <c r="C71" s="87"/>
      <c r="D71" s="87"/>
      <c r="E71" s="87"/>
      <c r="F71" s="88"/>
      <c r="G71" s="24">
        <f>+SUM(G53:G70)</f>
        <v>0</v>
      </c>
      <c r="H71" s="57"/>
    </row>
    <row r="72" spans="1:8" x14ac:dyDescent="0.25">
      <c r="A72" s="83" t="s">
        <v>29</v>
      </c>
      <c r="B72" s="84"/>
      <c r="C72" s="84"/>
      <c r="D72" s="84"/>
      <c r="E72" s="84"/>
      <c r="F72" s="89"/>
      <c r="G72" s="24"/>
      <c r="H72" s="63"/>
    </row>
    <row r="73" spans="1:8" s="67" customFormat="1" ht="132" customHeight="1" x14ac:dyDescent="0.25">
      <c r="A73" s="19" t="s">
        <v>204</v>
      </c>
      <c r="B73" s="20" t="s">
        <v>205</v>
      </c>
      <c r="C73" s="5" t="s">
        <v>6</v>
      </c>
      <c r="D73" s="14">
        <f>'[1]Cancelería y Herrería'!$K$14</f>
        <v>4</v>
      </c>
      <c r="E73" s="7"/>
      <c r="F73" s="23"/>
      <c r="G73" s="9">
        <f>D73*E73</f>
        <v>0</v>
      </c>
      <c r="H73" s="63"/>
    </row>
    <row r="74" spans="1:8" s="67" customFormat="1" ht="131.25" customHeight="1" x14ac:dyDescent="0.25">
      <c r="A74" s="19" t="s">
        <v>207</v>
      </c>
      <c r="B74" s="20" t="s">
        <v>206</v>
      </c>
      <c r="C74" s="5" t="s">
        <v>6</v>
      </c>
      <c r="D74" s="14">
        <f>'[1]Cancelería y Herrería'!$K$26</f>
        <v>3</v>
      </c>
      <c r="E74" s="21"/>
      <c r="F74" s="23"/>
      <c r="G74" s="9">
        <f t="shared" ref="G74:G75" si="4">D74*E74</f>
        <v>0</v>
      </c>
      <c r="H74" s="63"/>
    </row>
    <row r="75" spans="1:8" s="67" customFormat="1" ht="102" customHeight="1" x14ac:dyDescent="0.25">
      <c r="A75" s="13" t="s">
        <v>96</v>
      </c>
      <c r="B75" s="4" t="s">
        <v>135</v>
      </c>
      <c r="C75" s="5" t="s">
        <v>3</v>
      </c>
      <c r="D75" s="14">
        <f>'[1]Cancelería y Herrería'!$K$40</f>
        <v>20.480000000000004</v>
      </c>
      <c r="E75" s="7"/>
      <c r="F75" s="23"/>
      <c r="G75" s="9">
        <f t="shared" si="4"/>
        <v>0</v>
      </c>
      <c r="H75" s="63"/>
    </row>
    <row r="76" spans="1:8" x14ac:dyDescent="0.25">
      <c r="A76" s="86" t="s">
        <v>30</v>
      </c>
      <c r="B76" s="87"/>
      <c r="C76" s="87"/>
      <c r="D76" s="87"/>
      <c r="E76" s="87"/>
      <c r="F76" s="88"/>
      <c r="G76" s="24">
        <f>SUM(G73:G75)</f>
        <v>0</v>
      </c>
      <c r="H76" s="62"/>
    </row>
    <row r="77" spans="1:8" ht="15" customHeight="1" x14ac:dyDescent="0.25">
      <c r="A77" s="83" t="s">
        <v>8</v>
      </c>
      <c r="B77" s="84"/>
      <c r="C77" s="84"/>
      <c r="D77" s="84"/>
      <c r="E77" s="84"/>
      <c r="F77" s="84"/>
      <c r="G77" s="85"/>
      <c r="H77" s="57"/>
    </row>
    <row r="78" spans="1:8" x14ac:dyDescent="0.25">
      <c r="A78" s="99" t="s">
        <v>136</v>
      </c>
      <c r="B78" s="100"/>
      <c r="C78" s="100"/>
      <c r="D78" s="100"/>
      <c r="E78" s="100"/>
      <c r="F78" s="100"/>
      <c r="G78" s="101"/>
      <c r="H78" s="57"/>
    </row>
    <row r="79" spans="1:8" ht="87.75" customHeight="1" x14ac:dyDescent="0.25">
      <c r="A79" s="13" t="s">
        <v>209</v>
      </c>
      <c r="B79" s="4" t="s">
        <v>208</v>
      </c>
      <c r="C79" s="22" t="s">
        <v>6</v>
      </c>
      <c r="D79" s="49">
        <f>[1]Instalaciones!$K$22</f>
        <v>2</v>
      </c>
      <c r="E79" s="21"/>
      <c r="F79" s="8"/>
      <c r="G79" s="9">
        <f>D79*E79</f>
        <v>0</v>
      </c>
      <c r="H79" s="57"/>
    </row>
    <row r="80" spans="1:8" s="67" customFormat="1" ht="87.75" customHeight="1" x14ac:dyDescent="0.25">
      <c r="A80" s="13" t="s">
        <v>97</v>
      </c>
      <c r="B80" s="4" t="s">
        <v>98</v>
      </c>
      <c r="C80" s="5" t="s">
        <v>6</v>
      </c>
      <c r="D80" s="14">
        <v>4</v>
      </c>
      <c r="E80" s="7"/>
      <c r="F80" s="8"/>
      <c r="G80" s="9">
        <f t="shared" ref="G80:G88" si="5">D80*E80</f>
        <v>0</v>
      </c>
      <c r="H80" s="66"/>
    </row>
    <row r="81" spans="1:8" s="67" customFormat="1" ht="99.75" customHeight="1" x14ac:dyDescent="0.25">
      <c r="A81" s="13" t="s">
        <v>137</v>
      </c>
      <c r="B81" s="4" t="s">
        <v>138</v>
      </c>
      <c r="C81" s="5" t="s">
        <v>6</v>
      </c>
      <c r="D81" s="14">
        <v>4</v>
      </c>
      <c r="E81" s="7"/>
      <c r="F81" s="8"/>
      <c r="G81" s="9">
        <f t="shared" si="5"/>
        <v>0</v>
      </c>
      <c r="H81" s="66"/>
    </row>
    <row r="82" spans="1:8" s="67" customFormat="1" ht="90.75" customHeight="1" x14ac:dyDescent="0.25">
      <c r="A82" s="13" t="s">
        <v>139</v>
      </c>
      <c r="B82" s="4" t="s">
        <v>140</v>
      </c>
      <c r="C82" s="5" t="s">
        <v>5</v>
      </c>
      <c r="D82" s="14">
        <v>115.21</v>
      </c>
      <c r="E82" s="7"/>
      <c r="F82" s="8"/>
      <c r="G82" s="9">
        <f t="shared" si="5"/>
        <v>0</v>
      </c>
      <c r="H82" s="66"/>
    </row>
    <row r="83" spans="1:8" s="67" customFormat="1" ht="91.5" customHeight="1" x14ac:dyDescent="0.25">
      <c r="A83" s="13" t="s">
        <v>99</v>
      </c>
      <c r="B83" s="4" t="s">
        <v>100</v>
      </c>
      <c r="C83" s="5" t="s">
        <v>5</v>
      </c>
      <c r="D83" s="14">
        <f>[1]Instalaciones!$K$46</f>
        <v>56</v>
      </c>
      <c r="E83" s="7"/>
      <c r="F83" s="8"/>
      <c r="G83" s="9">
        <f t="shared" si="5"/>
        <v>0</v>
      </c>
      <c r="H83" s="66"/>
    </row>
    <row r="84" spans="1:8" s="67" customFormat="1" ht="102" customHeight="1" x14ac:dyDescent="0.25">
      <c r="A84" s="13" t="s">
        <v>141</v>
      </c>
      <c r="B84" s="4" t="s">
        <v>142</v>
      </c>
      <c r="C84" s="5" t="s">
        <v>5</v>
      </c>
      <c r="D84" s="14">
        <f>[1]Instalaciones!$K$54</f>
        <v>35</v>
      </c>
      <c r="E84" s="7"/>
      <c r="F84" s="8"/>
      <c r="G84" s="9">
        <f t="shared" si="5"/>
        <v>0</v>
      </c>
      <c r="H84" s="66"/>
    </row>
    <row r="85" spans="1:8" s="67" customFormat="1" ht="123.75" customHeight="1" x14ac:dyDescent="0.25">
      <c r="A85" s="13" t="s">
        <v>101</v>
      </c>
      <c r="B85" s="4" t="s">
        <v>143</v>
      </c>
      <c r="C85" s="5" t="s">
        <v>6</v>
      </c>
      <c r="D85" s="14">
        <f>[1]Instalaciones!$K$63</f>
        <v>3</v>
      </c>
      <c r="E85" s="7"/>
      <c r="F85" s="8"/>
      <c r="G85" s="9">
        <f t="shared" si="5"/>
        <v>0</v>
      </c>
      <c r="H85" s="66"/>
    </row>
    <row r="86" spans="1:8" s="67" customFormat="1" ht="109.5" customHeight="1" x14ac:dyDescent="0.25">
      <c r="A86" s="13" t="s">
        <v>144</v>
      </c>
      <c r="B86" s="4" t="s">
        <v>145</v>
      </c>
      <c r="C86" s="5" t="s">
        <v>6</v>
      </c>
      <c r="D86" s="14">
        <f>[1]Instalaciones!$K$74</f>
        <v>4</v>
      </c>
      <c r="E86" s="7"/>
      <c r="F86" s="8"/>
      <c r="G86" s="9">
        <f t="shared" si="5"/>
        <v>0</v>
      </c>
      <c r="H86" s="66"/>
    </row>
    <row r="87" spans="1:8" s="67" customFormat="1" ht="70.5" customHeight="1" x14ac:dyDescent="0.25">
      <c r="A87" s="13" t="s">
        <v>163</v>
      </c>
      <c r="B87" s="4" t="s">
        <v>164</v>
      </c>
      <c r="C87" s="5" t="s">
        <v>6</v>
      </c>
      <c r="D87" s="14">
        <f>[1]Instalaciones!$K$84</f>
        <v>4</v>
      </c>
      <c r="E87" s="7"/>
      <c r="F87" s="8"/>
      <c r="G87" s="9">
        <f t="shared" si="5"/>
        <v>0</v>
      </c>
      <c r="H87" s="66"/>
    </row>
    <row r="88" spans="1:8" s="67" customFormat="1" ht="50.25" customHeight="1" x14ac:dyDescent="0.25">
      <c r="A88" s="19" t="s">
        <v>165</v>
      </c>
      <c r="B88" s="20" t="s">
        <v>166</v>
      </c>
      <c r="C88" s="22" t="s">
        <v>6</v>
      </c>
      <c r="D88" s="14">
        <f>[1]Instalaciones!$K$91</f>
        <v>2</v>
      </c>
      <c r="E88" s="21"/>
      <c r="F88" s="8"/>
      <c r="G88" s="9">
        <f t="shared" si="5"/>
        <v>0</v>
      </c>
      <c r="H88" s="66"/>
    </row>
    <row r="89" spans="1:8" x14ac:dyDescent="0.25">
      <c r="A89" s="102" t="s">
        <v>146</v>
      </c>
      <c r="B89" s="103"/>
      <c r="C89" s="103"/>
      <c r="D89" s="103"/>
      <c r="E89" s="103"/>
      <c r="F89" s="104"/>
      <c r="G89" s="25">
        <f>SUM(G79:G88)</f>
        <v>0</v>
      </c>
      <c r="H89" s="57"/>
    </row>
    <row r="90" spans="1:8" x14ac:dyDescent="0.25">
      <c r="A90" s="99" t="s">
        <v>102</v>
      </c>
      <c r="B90" s="100"/>
      <c r="C90" s="100"/>
      <c r="D90" s="100"/>
      <c r="E90" s="100"/>
      <c r="F90" s="100"/>
      <c r="G90" s="101"/>
      <c r="H90" s="57"/>
    </row>
    <row r="91" spans="1:8" ht="90.75" customHeight="1" x14ac:dyDescent="0.25">
      <c r="A91" s="13" t="s">
        <v>103</v>
      </c>
      <c r="B91" s="4" t="s">
        <v>104</v>
      </c>
      <c r="C91" s="5" t="s">
        <v>9</v>
      </c>
      <c r="D91" s="14">
        <f>[1]Instalaciones!$K$117</f>
        <v>79</v>
      </c>
      <c r="E91" s="7"/>
      <c r="F91" s="8"/>
      <c r="G91" s="9">
        <f>D91*E91</f>
        <v>0</v>
      </c>
      <c r="H91" s="57"/>
    </row>
    <row r="92" spans="1:8" ht="90.75" customHeight="1" x14ac:dyDescent="0.25">
      <c r="A92" s="13" t="s">
        <v>149</v>
      </c>
      <c r="B92" s="4" t="s">
        <v>210</v>
      </c>
      <c r="C92" s="5" t="s">
        <v>9</v>
      </c>
      <c r="D92" s="14">
        <f>[1]Instalaciones!$K$126</f>
        <v>16</v>
      </c>
      <c r="E92" s="7"/>
      <c r="F92" s="8"/>
      <c r="G92" s="9">
        <f t="shared" ref="G92:G116" si="6">D92*E92</f>
        <v>0</v>
      </c>
      <c r="H92" s="57"/>
    </row>
    <row r="93" spans="1:8" ht="83.25" customHeight="1" x14ac:dyDescent="0.25">
      <c r="A93" s="13" t="s">
        <v>147</v>
      </c>
      <c r="B93" s="4" t="s">
        <v>148</v>
      </c>
      <c r="C93" s="5" t="s">
        <v>9</v>
      </c>
      <c r="D93" s="14">
        <f>[1]Instalaciones!$K$132</f>
        <v>4</v>
      </c>
      <c r="E93" s="7"/>
      <c r="F93" s="8"/>
      <c r="G93" s="9">
        <f t="shared" si="6"/>
        <v>0</v>
      </c>
      <c r="H93" s="57"/>
    </row>
    <row r="94" spans="1:8" ht="83.25" customHeight="1" x14ac:dyDescent="0.25">
      <c r="A94" s="13" t="s">
        <v>150</v>
      </c>
      <c r="B94" s="4" t="s">
        <v>151</v>
      </c>
      <c r="C94" s="5"/>
      <c r="D94" s="14">
        <f>[1]Instalaciones!$K$140</f>
        <v>25</v>
      </c>
      <c r="E94" s="7"/>
      <c r="F94" s="8"/>
      <c r="G94" s="9">
        <f t="shared" si="6"/>
        <v>0</v>
      </c>
      <c r="H94" s="57"/>
    </row>
    <row r="95" spans="1:8" ht="74.25" customHeight="1" x14ac:dyDescent="0.25">
      <c r="A95" s="13" t="s">
        <v>105</v>
      </c>
      <c r="B95" s="4" t="s">
        <v>152</v>
      </c>
      <c r="C95" s="5" t="s">
        <v>9</v>
      </c>
      <c r="D95" s="14">
        <f>[1]Instalaciones!$K$147</f>
        <v>10</v>
      </c>
      <c r="E95" s="7"/>
      <c r="F95" s="8"/>
      <c r="G95" s="9">
        <f t="shared" si="6"/>
        <v>0</v>
      </c>
      <c r="H95" s="57"/>
    </row>
    <row r="96" spans="1:8" ht="93" customHeight="1" x14ac:dyDescent="0.25">
      <c r="A96" s="13" t="s">
        <v>212</v>
      </c>
      <c r="B96" s="4" t="s">
        <v>211</v>
      </c>
      <c r="C96" s="5" t="s">
        <v>9</v>
      </c>
      <c r="D96" s="14">
        <f>[1]Instalaciones!$K$159</f>
        <v>17</v>
      </c>
      <c r="E96" s="7"/>
      <c r="F96" s="8"/>
      <c r="G96" s="9">
        <f t="shared" si="6"/>
        <v>0</v>
      </c>
      <c r="H96" s="57"/>
    </row>
    <row r="97" spans="1:8" ht="120.75" customHeight="1" x14ac:dyDescent="0.25">
      <c r="A97" s="13" t="s">
        <v>214</v>
      </c>
      <c r="B97" s="4" t="s">
        <v>213</v>
      </c>
      <c r="C97" s="5" t="s">
        <v>6</v>
      </c>
      <c r="D97" s="14">
        <f>[1]Instalaciones!$K$165</f>
        <v>31</v>
      </c>
      <c r="E97" s="7"/>
      <c r="F97" s="8"/>
      <c r="G97" s="9">
        <f t="shared" si="6"/>
        <v>0</v>
      </c>
      <c r="H97" s="57"/>
    </row>
    <row r="98" spans="1:8" ht="64.5" customHeight="1" x14ac:dyDescent="0.25">
      <c r="A98" s="13" t="s">
        <v>106</v>
      </c>
      <c r="B98" s="4" t="s">
        <v>107</v>
      </c>
      <c r="C98" s="5" t="s">
        <v>6</v>
      </c>
      <c r="D98" s="14">
        <f>[1]Instalaciones!$K$175</f>
        <v>10</v>
      </c>
      <c r="E98" s="7"/>
      <c r="F98" s="8"/>
      <c r="G98" s="9">
        <f t="shared" si="6"/>
        <v>0</v>
      </c>
      <c r="H98" s="57"/>
    </row>
    <row r="99" spans="1:8" ht="90.75" customHeight="1" x14ac:dyDescent="0.25">
      <c r="A99" s="13" t="s">
        <v>228</v>
      </c>
      <c r="B99" s="4" t="s">
        <v>227</v>
      </c>
      <c r="C99" s="5" t="s">
        <v>6</v>
      </c>
      <c r="D99" s="14">
        <f>[1]Instalaciones!$K$190</f>
        <v>27</v>
      </c>
      <c r="E99" s="7"/>
      <c r="F99" s="8"/>
      <c r="G99" s="9">
        <f t="shared" si="6"/>
        <v>0</v>
      </c>
      <c r="H99" s="57"/>
    </row>
    <row r="100" spans="1:8" ht="90.75" customHeight="1" x14ac:dyDescent="0.25">
      <c r="A100" s="19" t="s">
        <v>223</v>
      </c>
      <c r="B100" s="51" t="s">
        <v>224</v>
      </c>
      <c r="C100" s="22" t="s">
        <v>6</v>
      </c>
      <c r="D100" s="52">
        <f>[1]Instalaciones!$K$196</f>
        <v>22</v>
      </c>
      <c r="E100" s="21"/>
      <c r="F100" s="8"/>
      <c r="G100" s="9">
        <f t="shared" si="6"/>
        <v>0</v>
      </c>
      <c r="H100" s="57"/>
    </row>
    <row r="101" spans="1:8" ht="90.75" customHeight="1" x14ac:dyDescent="0.25">
      <c r="A101" s="19" t="s">
        <v>225</v>
      </c>
      <c r="B101" s="20" t="s">
        <v>226</v>
      </c>
      <c r="C101" s="22" t="s">
        <v>6</v>
      </c>
      <c r="D101" s="49">
        <f>[1]Instalaciones!$K$204</f>
        <v>25</v>
      </c>
      <c r="E101" s="21"/>
      <c r="F101" s="8"/>
      <c r="G101" s="9">
        <f t="shared" si="6"/>
        <v>0</v>
      </c>
      <c r="H101" s="57"/>
    </row>
    <row r="102" spans="1:8" s="67" customFormat="1" ht="88.5" customHeight="1" x14ac:dyDescent="0.25">
      <c r="A102" s="13" t="s">
        <v>147</v>
      </c>
      <c r="B102" s="4" t="s">
        <v>215</v>
      </c>
      <c r="C102" s="5" t="s">
        <v>6</v>
      </c>
      <c r="D102" s="14">
        <f>[1]Instalaciones!$K$212</f>
        <v>4</v>
      </c>
      <c r="E102" s="7"/>
      <c r="F102" s="8"/>
      <c r="G102" s="9">
        <f t="shared" si="6"/>
        <v>0</v>
      </c>
      <c r="H102" s="66"/>
    </row>
    <row r="103" spans="1:8" ht="116.25" customHeight="1" x14ac:dyDescent="0.25">
      <c r="A103" s="13" t="s">
        <v>169</v>
      </c>
      <c r="B103" s="4" t="s">
        <v>170</v>
      </c>
      <c r="C103" s="5" t="s">
        <v>6</v>
      </c>
      <c r="D103" s="14">
        <v>1</v>
      </c>
      <c r="E103" s="7"/>
      <c r="F103" s="8"/>
      <c r="G103" s="9">
        <f t="shared" si="6"/>
        <v>0</v>
      </c>
      <c r="H103" s="57"/>
    </row>
    <row r="104" spans="1:8" ht="62.25" customHeight="1" x14ac:dyDescent="0.25">
      <c r="A104" s="13" t="s">
        <v>167</v>
      </c>
      <c r="B104" s="4" t="s">
        <v>168</v>
      </c>
      <c r="C104" s="5" t="s">
        <v>6</v>
      </c>
      <c r="D104" s="14">
        <v>1</v>
      </c>
      <c r="E104" s="7"/>
      <c r="F104" s="8"/>
      <c r="G104" s="9">
        <f t="shared" si="6"/>
        <v>0</v>
      </c>
      <c r="H104" s="57"/>
    </row>
    <row r="105" spans="1:8" ht="44.25" customHeight="1" x14ac:dyDescent="0.25">
      <c r="A105" s="13" t="s">
        <v>108</v>
      </c>
      <c r="B105" s="4" t="s">
        <v>109</v>
      </c>
      <c r="C105" s="5" t="s">
        <v>6</v>
      </c>
      <c r="D105" s="14">
        <v>5</v>
      </c>
      <c r="E105" s="7"/>
      <c r="F105" s="8"/>
      <c r="G105" s="9">
        <f t="shared" si="6"/>
        <v>0</v>
      </c>
      <c r="H105" s="57"/>
    </row>
    <row r="106" spans="1:8" ht="45.75" customHeight="1" x14ac:dyDescent="0.25">
      <c r="A106" s="13" t="s">
        <v>38</v>
      </c>
      <c r="B106" s="4" t="s">
        <v>39</v>
      </c>
      <c r="C106" s="5" t="s">
        <v>6</v>
      </c>
      <c r="D106" s="14">
        <f>[1]Instalaciones!$K$238</f>
        <v>3</v>
      </c>
      <c r="E106" s="7"/>
      <c r="F106" s="8"/>
      <c r="G106" s="9">
        <f t="shared" si="6"/>
        <v>0</v>
      </c>
      <c r="H106" s="57"/>
    </row>
    <row r="107" spans="1:8" ht="45.75" customHeight="1" x14ac:dyDescent="0.25">
      <c r="A107" s="13" t="s">
        <v>40</v>
      </c>
      <c r="B107" s="4" t="s">
        <v>41</v>
      </c>
      <c r="C107" s="5" t="s">
        <v>6</v>
      </c>
      <c r="D107" s="14">
        <f>[1]Instalaciones!$K$242</f>
        <v>11</v>
      </c>
      <c r="E107" s="7"/>
      <c r="F107" s="8"/>
      <c r="G107" s="9">
        <f t="shared" si="6"/>
        <v>0</v>
      </c>
      <c r="H107" s="57"/>
    </row>
    <row r="108" spans="1:8" ht="45.75" customHeight="1" x14ac:dyDescent="0.25">
      <c r="A108" s="13" t="s">
        <v>216</v>
      </c>
      <c r="B108" s="4" t="s">
        <v>217</v>
      </c>
      <c r="C108" s="5" t="s">
        <v>6</v>
      </c>
      <c r="D108" s="14">
        <f>[1]Instalaciones!$K$246</f>
        <v>7</v>
      </c>
      <c r="E108" s="7"/>
      <c r="F108" s="8"/>
      <c r="G108" s="9">
        <f t="shared" si="6"/>
        <v>0</v>
      </c>
      <c r="H108" s="57"/>
    </row>
    <row r="109" spans="1:8" ht="45.75" customHeight="1" x14ac:dyDescent="0.25">
      <c r="A109" s="13" t="s">
        <v>40</v>
      </c>
      <c r="B109" s="4" t="s">
        <v>218</v>
      </c>
      <c r="C109" s="5" t="s">
        <v>6</v>
      </c>
      <c r="D109" s="14">
        <f>[1]Instalaciones!$K$250</f>
        <v>1</v>
      </c>
      <c r="E109" s="7"/>
      <c r="F109" s="8"/>
      <c r="G109" s="9">
        <f t="shared" si="6"/>
        <v>0</v>
      </c>
      <c r="H109" s="57"/>
    </row>
    <row r="110" spans="1:8" ht="45.75" customHeight="1" x14ac:dyDescent="0.25">
      <c r="A110" s="13" t="s">
        <v>153</v>
      </c>
      <c r="B110" s="4" t="s">
        <v>154</v>
      </c>
      <c r="C110" s="5" t="s">
        <v>6</v>
      </c>
      <c r="D110" s="14">
        <f>[1]Instalaciones!$K$254</f>
        <v>2</v>
      </c>
      <c r="E110" s="7"/>
      <c r="F110" s="8"/>
      <c r="G110" s="9">
        <f t="shared" si="6"/>
        <v>0</v>
      </c>
      <c r="H110" s="57"/>
    </row>
    <row r="111" spans="1:8" ht="63" customHeight="1" x14ac:dyDescent="0.25">
      <c r="A111" s="13" t="s">
        <v>155</v>
      </c>
      <c r="B111" s="4" t="s">
        <v>156</v>
      </c>
      <c r="C111" s="5" t="s">
        <v>14</v>
      </c>
      <c r="D111" s="14">
        <v>1</v>
      </c>
      <c r="E111" s="7"/>
      <c r="F111" s="8"/>
      <c r="G111" s="9">
        <f t="shared" si="6"/>
        <v>0</v>
      </c>
      <c r="H111" s="57"/>
    </row>
    <row r="112" spans="1:8" ht="63" customHeight="1" x14ac:dyDescent="0.25">
      <c r="A112" s="13" t="s">
        <v>221</v>
      </c>
      <c r="B112" s="4" t="s">
        <v>222</v>
      </c>
      <c r="C112" s="5" t="s">
        <v>5</v>
      </c>
      <c r="D112" s="14">
        <f>[1]Instalaciones!$K$264</f>
        <v>1350</v>
      </c>
      <c r="E112" s="7"/>
      <c r="F112" s="8"/>
      <c r="G112" s="9">
        <f t="shared" si="6"/>
        <v>0</v>
      </c>
      <c r="H112" s="57"/>
    </row>
    <row r="113" spans="1:12" ht="63" customHeight="1" x14ac:dyDescent="0.25">
      <c r="A113" s="13" t="s">
        <v>219</v>
      </c>
      <c r="B113" s="4" t="s">
        <v>220</v>
      </c>
      <c r="C113" s="5" t="s">
        <v>5</v>
      </c>
      <c r="D113" s="14">
        <f>[1]Instalaciones!$K$269</f>
        <v>130</v>
      </c>
      <c r="E113" s="7"/>
      <c r="F113" s="8"/>
      <c r="G113" s="9">
        <f t="shared" si="6"/>
        <v>0</v>
      </c>
      <c r="H113" s="57"/>
    </row>
    <row r="114" spans="1:12" ht="71.25" customHeight="1" x14ac:dyDescent="0.25">
      <c r="A114" s="13" t="s">
        <v>110</v>
      </c>
      <c r="B114" s="4" t="s">
        <v>111</v>
      </c>
      <c r="C114" s="5" t="s">
        <v>5</v>
      </c>
      <c r="D114" s="14">
        <f>[1]Instalaciones!$K$273</f>
        <v>500</v>
      </c>
      <c r="E114" s="7"/>
      <c r="F114" s="8"/>
      <c r="G114" s="9">
        <f t="shared" si="6"/>
        <v>0</v>
      </c>
      <c r="H114" s="57"/>
    </row>
    <row r="115" spans="1:12" ht="109.5" customHeight="1" x14ac:dyDescent="0.25">
      <c r="A115" s="13" t="s">
        <v>42</v>
      </c>
      <c r="B115" s="4" t="s">
        <v>157</v>
      </c>
      <c r="C115" s="5" t="s">
        <v>6</v>
      </c>
      <c r="D115" s="14">
        <v>5</v>
      </c>
      <c r="E115" s="7"/>
      <c r="F115" s="8"/>
      <c r="G115" s="9">
        <f t="shared" si="6"/>
        <v>0</v>
      </c>
      <c r="H115" s="57"/>
    </row>
    <row r="116" spans="1:12" ht="82.5" customHeight="1" x14ac:dyDescent="0.25">
      <c r="A116" s="13" t="s">
        <v>158</v>
      </c>
      <c r="B116" s="4" t="s">
        <v>159</v>
      </c>
      <c r="C116" s="5" t="s">
        <v>6</v>
      </c>
      <c r="D116" s="14">
        <v>2</v>
      </c>
      <c r="E116" s="7"/>
      <c r="F116" s="8"/>
      <c r="G116" s="9">
        <f t="shared" si="6"/>
        <v>0</v>
      </c>
      <c r="H116" s="57"/>
    </row>
    <row r="117" spans="1:12" ht="87.75" customHeight="1" x14ac:dyDescent="0.25">
      <c r="A117" s="13" t="s">
        <v>230</v>
      </c>
      <c r="B117" s="4" t="s">
        <v>229</v>
      </c>
      <c r="C117" s="5" t="s">
        <v>6</v>
      </c>
      <c r="D117" s="14">
        <v>2</v>
      </c>
      <c r="E117" s="7"/>
      <c r="F117" s="8"/>
      <c r="G117" s="9">
        <f t="shared" ref="G117" si="7">D117*E117</f>
        <v>0</v>
      </c>
      <c r="H117" s="57"/>
    </row>
    <row r="118" spans="1:12" ht="87.75" customHeight="1" x14ac:dyDescent="0.25">
      <c r="A118" s="19" t="s">
        <v>231</v>
      </c>
      <c r="B118" s="20" t="s">
        <v>232</v>
      </c>
      <c r="C118" s="22" t="s">
        <v>14</v>
      </c>
      <c r="D118" s="49">
        <v>1</v>
      </c>
      <c r="E118" s="21"/>
      <c r="F118" s="8"/>
      <c r="G118" s="9">
        <f t="shared" ref="G118" si="8">D118*E118</f>
        <v>0</v>
      </c>
      <c r="H118" s="57"/>
    </row>
    <row r="119" spans="1:12" x14ac:dyDescent="0.25">
      <c r="A119" s="102" t="s">
        <v>160</v>
      </c>
      <c r="B119" s="103"/>
      <c r="C119" s="103"/>
      <c r="D119" s="103"/>
      <c r="E119" s="103"/>
      <c r="F119" s="104"/>
      <c r="G119" s="25">
        <f>SUM(G91:G118)</f>
        <v>0</v>
      </c>
      <c r="H119" s="57"/>
    </row>
    <row r="120" spans="1:12" x14ac:dyDescent="0.25">
      <c r="A120" s="99" t="s">
        <v>171</v>
      </c>
      <c r="B120" s="100"/>
      <c r="C120" s="100"/>
      <c r="D120" s="100"/>
      <c r="E120" s="100"/>
      <c r="F120" s="100"/>
      <c r="G120" s="101"/>
      <c r="H120" s="57"/>
    </row>
    <row r="121" spans="1:12" ht="90" customHeight="1" x14ac:dyDescent="0.25">
      <c r="A121" s="13" t="s">
        <v>173</v>
      </c>
      <c r="B121" s="4" t="s">
        <v>175</v>
      </c>
      <c r="C121" s="5" t="s">
        <v>9</v>
      </c>
      <c r="D121" s="14">
        <f>[1]Instalaciones!$K$306</f>
        <v>5</v>
      </c>
      <c r="E121" s="7"/>
      <c r="F121" s="8"/>
      <c r="G121" s="9">
        <f>E121*D121</f>
        <v>0</v>
      </c>
      <c r="H121" s="57"/>
    </row>
    <row r="122" spans="1:12" ht="66" customHeight="1" x14ac:dyDescent="0.25">
      <c r="A122" s="13" t="s">
        <v>174</v>
      </c>
      <c r="B122" s="4" t="s">
        <v>176</v>
      </c>
      <c r="C122" s="5" t="s">
        <v>6</v>
      </c>
      <c r="D122" s="14">
        <f>[1]Instalaciones!$K$315</f>
        <v>5</v>
      </c>
      <c r="E122" s="7"/>
      <c r="F122" s="8"/>
      <c r="G122" s="9">
        <f>E122*D122</f>
        <v>0</v>
      </c>
      <c r="H122" s="57"/>
    </row>
    <row r="123" spans="1:12" x14ac:dyDescent="0.25">
      <c r="A123" s="102" t="s">
        <v>172</v>
      </c>
      <c r="B123" s="103"/>
      <c r="C123" s="103"/>
      <c r="D123" s="103"/>
      <c r="E123" s="103"/>
      <c r="F123" s="104"/>
      <c r="G123" s="25">
        <f>SUM(G121:G122)</f>
        <v>0</v>
      </c>
      <c r="H123" s="57"/>
    </row>
    <row r="124" spans="1:12" x14ac:dyDescent="0.25">
      <c r="A124" s="86" t="s">
        <v>26</v>
      </c>
      <c r="B124" s="87"/>
      <c r="C124" s="87"/>
      <c r="D124" s="87"/>
      <c r="E124" s="87"/>
      <c r="F124" s="88"/>
      <c r="G124" s="24">
        <f>+G119+G89+G123</f>
        <v>0</v>
      </c>
      <c r="H124" s="57"/>
    </row>
    <row r="125" spans="1:12" x14ac:dyDescent="0.25">
      <c r="A125" s="83" t="s">
        <v>18</v>
      </c>
      <c r="B125" s="84"/>
      <c r="C125" s="84"/>
      <c r="D125" s="84"/>
      <c r="E125" s="84"/>
      <c r="F125" s="84"/>
      <c r="G125" s="85"/>
      <c r="H125" s="57"/>
    </row>
    <row r="126" spans="1:12" ht="63.75" x14ac:dyDescent="0.25">
      <c r="A126" s="19" t="s">
        <v>248</v>
      </c>
      <c r="B126" s="51" t="s">
        <v>249</v>
      </c>
      <c r="C126" s="22" t="s">
        <v>5</v>
      </c>
      <c r="D126" s="52">
        <v>50</v>
      </c>
      <c r="E126" s="59"/>
      <c r="F126" s="8"/>
      <c r="G126" s="9">
        <f>D126*E126</f>
        <v>0</v>
      </c>
      <c r="H126" s="57"/>
      <c r="L126" s="57"/>
    </row>
    <row r="127" spans="1:12" ht="102" x14ac:dyDescent="0.25">
      <c r="A127" s="19" t="s">
        <v>250</v>
      </c>
      <c r="B127" s="51" t="s">
        <v>251</v>
      </c>
      <c r="C127" s="22" t="s">
        <v>3</v>
      </c>
      <c r="D127" s="52">
        <v>9</v>
      </c>
      <c r="E127" s="59"/>
      <c r="F127" s="8"/>
      <c r="G127" s="9">
        <f>D127*E127</f>
        <v>0</v>
      </c>
      <c r="H127" s="57"/>
    </row>
    <row r="128" spans="1:12" ht="57" customHeight="1" x14ac:dyDescent="0.25">
      <c r="A128" s="13" t="s">
        <v>161</v>
      </c>
      <c r="B128" s="4" t="s">
        <v>162</v>
      </c>
      <c r="C128" s="5" t="s">
        <v>6</v>
      </c>
      <c r="D128" s="14">
        <v>10</v>
      </c>
      <c r="E128" s="7"/>
      <c r="F128" s="8"/>
      <c r="G128" s="9">
        <f>D128*E128</f>
        <v>0</v>
      </c>
      <c r="H128" s="57"/>
    </row>
    <row r="129" spans="1:13" x14ac:dyDescent="0.25">
      <c r="A129" s="86" t="s">
        <v>43</v>
      </c>
      <c r="B129" s="87"/>
      <c r="C129" s="87"/>
      <c r="D129" s="87"/>
      <c r="E129" s="87"/>
      <c r="F129" s="88"/>
      <c r="G129" s="24">
        <f>SUM(G126:G128)</f>
        <v>0</v>
      </c>
    </row>
    <row r="130" spans="1:13" x14ac:dyDescent="0.25">
      <c r="A130" s="105" t="s">
        <v>15</v>
      </c>
      <c r="B130" s="106"/>
      <c r="C130" s="106"/>
      <c r="D130" s="106"/>
      <c r="E130" s="106"/>
      <c r="F130" s="107"/>
      <c r="G130" s="26">
        <f>G129+G124+G76+G71+G51+G38+G18</f>
        <v>0</v>
      </c>
      <c r="K130" s="68"/>
      <c r="L130" s="68"/>
    </row>
    <row r="131" spans="1:13" x14ac:dyDescent="0.25">
      <c r="A131" s="105" t="s">
        <v>16</v>
      </c>
      <c r="B131" s="106"/>
      <c r="C131" s="106"/>
      <c r="D131" s="106"/>
      <c r="E131" s="106"/>
      <c r="F131" s="107"/>
      <c r="G131" s="26">
        <f>+G130*0.16</f>
        <v>0</v>
      </c>
      <c r="K131" s="68"/>
    </row>
    <row r="132" spans="1:13" x14ac:dyDescent="0.25">
      <c r="A132" s="105" t="s">
        <v>17</v>
      </c>
      <c r="B132" s="106"/>
      <c r="C132" s="106"/>
      <c r="D132" s="106"/>
      <c r="E132" s="106"/>
      <c r="F132" s="107"/>
      <c r="G132" s="26">
        <f>+G130+G131</f>
        <v>0</v>
      </c>
      <c r="K132" s="68"/>
      <c r="M132" s="68"/>
    </row>
    <row r="133" spans="1:13" x14ac:dyDescent="0.25">
      <c r="K133" s="68"/>
    </row>
    <row r="134" spans="1:13" x14ac:dyDescent="0.25">
      <c r="G134" s="18"/>
      <c r="K134" s="68"/>
    </row>
    <row r="135" spans="1:13" x14ac:dyDescent="0.25">
      <c r="G135" s="69"/>
    </row>
    <row r="136" spans="1:13" x14ac:dyDescent="0.25">
      <c r="G136" s="18"/>
    </row>
    <row r="137" spans="1:13" x14ac:dyDescent="0.25">
      <c r="G137" s="57"/>
    </row>
    <row r="138" spans="1:13" x14ac:dyDescent="0.25">
      <c r="G138" s="57"/>
    </row>
    <row r="139" spans="1:13" x14ac:dyDescent="0.25">
      <c r="G139" s="57"/>
    </row>
    <row r="140" spans="1:13" x14ac:dyDescent="0.25">
      <c r="G140" s="57"/>
    </row>
  </sheetData>
  <mergeCells count="27">
    <mergeCell ref="A130:F130"/>
    <mergeCell ref="A131:F131"/>
    <mergeCell ref="A132:F132"/>
    <mergeCell ref="A120:G120"/>
    <mergeCell ref="A123:F123"/>
    <mergeCell ref="A124:F124"/>
    <mergeCell ref="A125:G125"/>
    <mergeCell ref="A129:F129"/>
    <mergeCell ref="A78:G78"/>
    <mergeCell ref="A77:G77"/>
    <mergeCell ref="A89:F89"/>
    <mergeCell ref="A90:G90"/>
    <mergeCell ref="A119:F119"/>
    <mergeCell ref="A52:G52"/>
    <mergeCell ref="A71:F71"/>
    <mergeCell ref="A72:F72"/>
    <mergeCell ref="A76:F76"/>
    <mergeCell ref="A18:F18"/>
    <mergeCell ref="A19:G19"/>
    <mergeCell ref="A38:F38"/>
    <mergeCell ref="A39:G39"/>
    <mergeCell ref="A51:F51"/>
    <mergeCell ref="A2:G2"/>
    <mergeCell ref="A3:G3"/>
    <mergeCell ref="A5:G5"/>
    <mergeCell ref="A8:G8"/>
    <mergeCell ref="A12:G12"/>
  </mergeCells>
  <printOptions horizontalCentered="1"/>
  <pageMargins left="0.39370078740157483" right="0.39370078740157483" top="0.59055118110236227" bottom="0.39370078740157483" header="0.31496062992125984" footer="0.31496062992125984"/>
  <pageSetup scale="71" fitToHeight="0" orientation="portrait" horizontalDpi="300" verticalDpi="300" r:id="rId1"/>
  <headerFooter>
    <oddHeader>&amp;R&amp;P/&amp;N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PARTIDAS</vt:lpstr>
      <vt:lpstr>PRESUPUESTO LICITACIÓN</vt:lpstr>
      <vt:lpstr>'PRESUPUESTO LICITACIÓN'!Área_de_impresión</vt:lpstr>
      <vt:lpstr>'PRESUPUESTO LICITACIÓN'!Print_Area</vt:lpstr>
      <vt:lpstr>'PRESUPUESTO LICITACIÓN'!Print_Titles</vt:lpstr>
      <vt:lpstr>'PRESUPUESTO LICITACIÓN'!Títulos_a_imprimir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Obras3</cp:lastModifiedBy>
  <cp:lastPrinted>2019-06-22T02:02:39Z</cp:lastPrinted>
  <dcterms:created xsi:type="dcterms:W3CDTF">2006-07-17T02:56:47Z</dcterms:created>
  <dcterms:modified xsi:type="dcterms:W3CDTF">2019-06-22T02:02:48Z</dcterms:modified>
</cp:coreProperties>
</file>